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ax.andrade\Documents\"/>
    </mc:Choice>
  </mc:AlternateContent>
  <xr:revisionPtr revIDLastSave="0" documentId="13_ncr:1_{4A9CD896-9296-4FD6-B11C-5C00A2CB46CF}" xr6:coauthVersionLast="47" xr6:coauthVersionMax="47" xr10:uidLastSave="{00000000-0000-0000-0000-000000000000}"/>
  <bookViews>
    <workbookView xWindow="-110" yWindow="-110" windowWidth="19420" windowHeight="10420" tabRatio="866" activeTab="7" xr2:uid="{5771E451-B1A0-432C-8127-501FEEC29500}"/>
  </bookViews>
  <sheets>
    <sheet name="Resumo SFC" sheetId="3" r:id="rId1"/>
    <sheet name="Resumo GRP" sheetId="9" r:id="rId2"/>
    <sheet name="Índices " sheetId="2" r:id="rId3"/>
    <sheet name="Alternativas" sheetId="4" r:id="rId4"/>
    <sheet name="Risco" sheetId="5" r:id="rId5"/>
    <sheet name="Critérios" sheetId="6" r:id="rId6"/>
    <sheet name="Avaliação MC" sheetId="7" r:id="rId7"/>
    <sheet name="Estudos de Caso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8" l="1"/>
  <c r="D29" i="8" s="1"/>
  <c r="D31" i="8" s="1"/>
  <c r="D32" i="8" s="1"/>
  <c r="D26" i="8"/>
  <c r="F6" i="7"/>
  <c r="F5" i="7"/>
  <c r="F4" i="7"/>
  <c r="K47" i="7"/>
  <c r="G45" i="7"/>
  <c r="G46" i="7"/>
  <c r="G44" i="7"/>
  <c r="F44" i="7"/>
  <c r="K46" i="7"/>
  <c r="K45" i="7"/>
  <c r="K44" i="7"/>
  <c r="J46" i="7"/>
  <c r="J45" i="7"/>
  <c r="J44" i="7"/>
  <c r="I46" i="7"/>
  <c r="I45" i="7"/>
  <c r="I44" i="7"/>
  <c r="H46" i="7"/>
  <c r="H45" i="7"/>
  <c r="H44" i="7"/>
  <c r="E5" i="7"/>
  <c r="E45" i="7" s="1"/>
  <c r="C5" i="7"/>
  <c r="C45" i="7" s="1"/>
  <c r="E4" i="7"/>
  <c r="E44" i="7" s="1"/>
  <c r="C43" i="6"/>
  <c r="C42" i="6"/>
  <c r="C40" i="6"/>
  <c r="C39" i="6"/>
  <c r="C37" i="6"/>
  <c r="C36" i="6"/>
  <c r="D3" i="7"/>
  <c r="B5" i="7" s="1"/>
  <c r="D13" i="7" s="1"/>
  <c r="E3" i="7"/>
  <c r="B6" i="7" s="1"/>
  <c r="E13" i="7" s="1"/>
  <c r="C3" i="7"/>
  <c r="B4" i="7" s="1"/>
  <c r="C13" i="7" s="1"/>
  <c r="E46" i="7"/>
  <c r="D46" i="7"/>
  <c r="C46" i="7"/>
  <c r="D45" i="7"/>
  <c r="D44" i="7"/>
  <c r="C44" i="7"/>
  <c r="D28" i="8" l="1"/>
  <c r="D30" i="8" s="1"/>
  <c r="H13" i="7"/>
  <c r="H26" i="7" s="1"/>
  <c r="C26" i="7"/>
  <c r="E26" i="7"/>
  <c r="J13" i="7"/>
  <c r="J26" i="7" s="1"/>
  <c r="I13" i="7"/>
  <c r="I26" i="7" s="1"/>
  <c r="D26" i="7"/>
  <c r="F45" i="7"/>
  <c r="F46" i="7"/>
  <c r="F47" i="7" l="1"/>
  <c r="F7" i="7"/>
  <c r="G4" i="7" s="1"/>
  <c r="G6" i="7" l="1"/>
  <c r="G5" i="7"/>
  <c r="J47" i="7" l="1"/>
  <c r="H52" i="7"/>
  <c r="J52" i="7"/>
  <c r="K52" i="7"/>
  <c r="K54" i="7"/>
  <c r="I54" i="7"/>
  <c r="J54" i="7"/>
  <c r="H54" i="7"/>
  <c r="H53" i="7"/>
  <c r="I53" i="7"/>
  <c r="K53" i="7"/>
  <c r="J53" i="7"/>
  <c r="H47" i="7"/>
  <c r="I4" i="7"/>
  <c r="J4" i="7" s="1"/>
  <c r="I47" i="7"/>
  <c r="I52" i="7"/>
  <c r="I6" i="7"/>
  <c r="J6" i="7" s="1"/>
  <c r="I5" i="7"/>
  <c r="J5" i="7" s="1"/>
  <c r="K4" i="7" l="1"/>
  <c r="L4" i="7" s="1"/>
  <c r="E28" i="6" l="1"/>
  <c r="D28" i="6"/>
  <c r="H18" i="6"/>
  <c r="H17" i="6"/>
  <c r="H16" i="6"/>
</calcChain>
</file>

<file path=xl/sharedStrings.xml><?xml version="1.0" encoding="utf-8"?>
<sst xmlns="http://schemas.openxmlformats.org/spreadsheetml/2006/main" count="453" uniqueCount="274">
  <si>
    <t>Ano</t>
  </si>
  <si>
    <t>-</t>
  </si>
  <si>
    <t>Ouvidoria</t>
  </si>
  <si>
    <t>Representação</t>
  </si>
  <si>
    <t>Em trâmite</t>
  </si>
  <si>
    <t>Total Geral</t>
  </si>
  <si>
    <t>Rótulos de Coluna</t>
  </si>
  <si>
    <t>Quantidade de Processos Sancionadores (PAS)</t>
  </si>
  <si>
    <t>Origem do Processo Sancionador (PAS)</t>
  </si>
  <si>
    <t>Fiscalização Programada (PAF)</t>
  </si>
  <si>
    <t>Determinação da Diretoria</t>
  </si>
  <si>
    <t>De ofício</t>
  </si>
  <si>
    <t xml:space="preserve">Ano </t>
  </si>
  <si>
    <t>Arquivados</t>
  </si>
  <si>
    <t>Multados</t>
  </si>
  <si>
    <t>Anulados</t>
  </si>
  <si>
    <t xml:space="preserve">RESULTADOS </t>
  </si>
  <si>
    <t>Cenário (alternativas)</t>
  </si>
  <si>
    <t>Aspecto / Dimensão</t>
  </si>
  <si>
    <t>Mercado</t>
  </si>
  <si>
    <t>Financeiro (custos e preços)</t>
  </si>
  <si>
    <t>Institucional</t>
  </si>
  <si>
    <t>Não intervir</t>
  </si>
  <si>
    <t>Risco</t>
  </si>
  <si>
    <t>- Agravamento dos conflitos sobre abusividade de preços e das disputas judiciais.</t>
  </si>
  <si>
    <r>
      <t>- Possibilidade de comportamentos oportunistas (</t>
    </r>
    <r>
      <rPr>
        <i/>
        <sz val="11"/>
        <color theme="1"/>
        <rFont val="Calibri"/>
        <family val="2"/>
        <scheme val="minor"/>
      </rPr>
      <t>Moral Hazard</t>
    </r>
    <r>
      <rPr>
        <sz val="11"/>
        <color theme="1"/>
        <rFont val="Calibri"/>
        <family val="2"/>
        <scheme val="minor"/>
      </rPr>
      <t>).</t>
    </r>
  </si>
  <si>
    <t>- Serviços portuários com preços inadequados (excessivos ou predatórios).</t>
  </si>
  <si>
    <t>- Insegurança jurídica para investidores.</t>
  </si>
  <si>
    <t>- Responsabilização da Agência e suspensão das normas pelos tribunais.</t>
  </si>
  <si>
    <t>Oportunidade</t>
  </si>
  <si>
    <t>- Aparente liberdade econômica.</t>
  </si>
  <si>
    <t>- Aumento da arrecadação decorrente de infrações sobre abusividades de preços.</t>
  </si>
  <si>
    <t>- Manutenção do baixo nível de fardo regulatório sobre a matéria.</t>
  </si>
  <si>
    <t>Impacto</t>
  </si>
  <si>
    <t>Baixo</t>
  </si>
  <si>
    <t>Médio</t>
  </si>
  <si>
    <t>Alto</t>
  </si>
  <si>
    <t>Probabilidade</t>
  </si>
  <si>
    <t>Monitorar</t>
  </si>
  <si>
    <t>- Aumento dos custos regulatórios à ANTAQ (monitoramento permanente).</t>
  </si>
  <si>
    <t>- Incentivos à concertação entre agentes.</t>
  </si>
  <si>
    <t>- Possibilidade de redução dos custos de transação.</t>
  </si>
  <si>
    <t>- Possibilidade de redução dos preços dos serviços portuários.</t>
  </si>
  <si>
    <t>- Redução do nível de assimetria regulatória.</t>
  </si>
  <si>
    <t>- Reafirmação do papel do regulador como harmonizadora das relações de mercado e dos interessados.</t>
  </si>
  <si>
    <t>Princípios Gerais</t>
  </si>
  <si>
    <t>Não há.</t>
  </si>
  <si>
    <t>- Relativo aumento dos custos regulatórios à ANTAQ (avaliação de conformidade).</t>
  </si>
  <si>
    <t>- Questionamentos sobre resultados da análise de abusividade, dada sua parcial discricionariedade.</t>
  </si>
  <si>
    <t>- Aumento do fardo regulatório.</t>
  </si>
  <si>
    <r>
      <t>- Redução dos comportamentos oportunistas (</t>
    </r>
    <r>
      <rPr>
        <i/>
        <sz val="11"/>
        <color theme="1"/>
        <rFont val="Calibri"/>
        <family val="2"/>
        <scheme val="minor"/>
      </rPr>
      <t>Moral Hazard</t>
    </r>
    <r>
      <rPr>
        <sz val="11"/>
        <color theme="1"/>
        <rFont val="Calibri"/>
        <family val="2"/>
        <scheme val="minor"/>
      </rPr>
      <t>).</t>
    </r>
  </si>
  <si>
    <t>- Redução da insegurança jurídica para investidores.</t>
  </si>
  <si>
    <t>- Fortalecimento institucional.</t>
  </si>
  <si>
    <t>Roteiro Padronizado</t>
  </si>
  <si>
    <r>
      <t>- Redução de comportamentos oportunistas (</t>
    </r>
    <r>
      <rPr>
        <i/>
        <sz val="11"/>
        <color theme="1"/>
        <rFont val="Calibri"/>
        <family val="2"/>
        <scheme val="minor"/>
      </rPr>
      <t>Moral Hazard</t>
    </r>
    <r>
      <rPr>
        <sz val="11"/>
        <color theme="1"/>
        <rFont val="Calibri"/>
        <family val="2"/>
        <scheme val="minor"/>
      </rPr>
      <t>).</t>
    </r>
  </si>
  <si>
    <t>- Redução dos custos de transação.</t>
  </si>
  <si>
    <t>- Redução dos preços dos serviços portuários.</t>
  </si>
  <si>
    <t>- Previsibilidade acerca dos procedimentos de avaliação de abusividades de preços.</t>
  </si>
  <si>
    <t>ID</t>
  </si>
  <si>
    <t>Opção</t>
  </si>
  <si>
    <t>Via</t>
  </si>
  <si>
    <t>Nome</t>
  </si>
  <si>
    <t>Descrição da Alternativa</t>
  </si>
  <si>
    <t>Impactos Projetados </t>
  </si>
  <si>
    <t>I</t>
  </si>
  <si>
    <t>Não Regular</t>
  </si>
  <si>
    <t>Não Normativa</t>
  </si>
  <si>
    <t>Manter a ausência de padronização das análises de abusividade de preços portuários. Os critérios e métodos a serem utilizados nas análises técnicas são justificados caso a caso.</t>
  </si>
  <si>
    <t>1. Preserva o status quo.</t>
  </si>
  <si>
    <t>2. Não impõe custos de observância adicionais à ANTAQ ou limitações às análises.</t>
  </si>
  <si>
    <t>3. Não gera incentivos à mitigação de abusividades.</t>
  </si>
  <si>
    <t>4. Ação neutra para micro e pequenas empresas usuárias dos serviços.</t>
  </si>
  <si>
    <t>II</t>
  </si>
  <si>
    <t>Regular</t>
  </si>
  <si>
    <t>1. Regulação por incentivos do mercado.</t>
  </si>
  <si>
    <t>2. Pode gerar questionamentos quando aos resultados da avaliação de abusividade, dado que o método de avaliação continuaria discricionário.</t>
  </si>
  <si>
    <t>3. Impõe custos de observância adicionais à ANTAQ.</t>
  </si>
  <si>
    <t>4. Ação positiva para micro e pequenas empresas usuárias dos serviços.</t>
  </si>
  <si>
    <t>5. Redução da assimetria de informação dos preços.</t>
  </si>
  <si>
    <t>III</t>
  </si>
  <si>
    <t>Normativa</t>
  </si>
  <si>
    <t>Estabelecer diretrizes gerais (princípios) para condução das análises de abusividade de preços portuários, por meio de uma Instrução Normativa, sem fluxo padronizado.</t>
  </si>
  <si>
    <t>1. Aumento da previsibilidade.</t>
  </si>
  <si>
    <t>2. Mantém certa discricionariedade ao Regulador.</t>
  </si>
  <si>
    <t>IV</t>
  </si>
  <si>
    <t>Estabelecer metodologia de análise de abusividade de preços portuários, por meio de uma Instrução Normativa, com fluxo padronizado de natureza administrativa interna corporis.</t>
  </si>
  <si>
    <t>2. Uniformização das conclusões (redução das incertezas).</t>
  </si>
  <si>
    <t>3. Rapidez de ação nos casos concretos.</t>
  </si>
  <si>
    <t>4. Reduz a discricionariedade do Regulador.</t>
  </si>
  <si>
    <t>6. Ação positiva para micro e pequenas empresas usuárias dos serviços.</t>
  </si>
  <si>
    <t>Harmonização de conflitos</t>
  </si>
  <si>
    <t>Custos Regulatórios</t>
  </si>
  <si>
    <t>Incentivo à eliminação de abusividades</t>
  </si>
  <si>
    <t>Alternativas Regulatórias</t>
  </si>
  <si>
    <t>Custos (preços) portuários</t>
  </si>
  <si>
    <t>Custo Brasil</t>
  </si>
  <si>
    <t>Segurança jurídica</t>
  </si>
  <si>
    <t>Transparência</t>
  </si>
  <si>
    <t>Fardo regulatório</t>
  </si>
  <si>
    <t>Assimetria regulatória</t>
  </si>
  <si>
    <t>Modicidade</t>
  </si>
  <si>
    <t>Eficência portuária</t>
  </si>
  <si>
    <t>↓</t>
  </si>
  <si>
    <t>TCU</t>
  </si>
  <si>
    <t>CADE</t>
  </si>
  <si>
    <t>Fortalecimento institucional</t>
  </si>
  <si>
    <t>Ações judiciais</t>
  </si>
  <si>
    <t>MP</t>
  </si>
  <si>
    <t>Autos de Infração</t>
  </si>
  <si>
    <t>Fiscalização</t>
  </si>
  <si>
    <t>Monitoramento</t>
  </si>
  <si>
    <t>Conformidade</t>
  </si>
  <si>
    <t>Critérios Selecionados</t>
  </si>
  <si>
    <t>ELEMENTOS DE REPRESENTAÇÃO (SOBREPOSIÇÃO)</t>
  </si>
  <si>
    <t>Reduzir a abusividade de preços</t>
  </si>
  <si>
    <t>Atributo</t>
  </si>
  <si>
    <t>Uniformizar as análises técnicas</t>
  </si>
  <si>
    <t>Reduzir custos regulatórios</t>
  </si>
  <si>
    <t>R$/ano</t>
  </si>
  <si>
    <t>% de análises padronizadas</t>
  </si>
  <si>
    <t>Tratamento isonômico</t>
  </si>
  <si>
    <t>Atributo Natural</t>
  </si>
  <si>
    <t>Objetivo MEIO</t>
  </si>
  <si>
    <t xml:space="preserve">Atributo Proxy </t>
  </si>
  <si>
    <t>Reduzir assimetria regulatória</t>
  </si>
  <si>
    <t>Nº Infrações/Denúncias</t>
  </si>
  <si>
    <t>Objetivo FUNDAMENTAL</t>
  </si>
  <si>
    <t>Detalhamento dos tipos de condutas abusivas</t>
  </si>
  <si>
    <t>Monitorar e divulgar informações sobre preços</t>
  </si>
  <si>
    <t>Módulo App e SDP</t>
  </si>
  <si>
    <t>Publicação de Manual ou IN</t>
  </si>
  <si>
    <t>CRITÉRIO</t>
  </si>
  <si>
    <t>Níveis de Referência</t>
  </si>
  <si>
    <t>Escala Construída</t>
  </si>
  <si>
    <t>A</t>
  </si>
  <si>
    <t>B</t>
  </si>
  <si>
    <t>Matriz D</t>
  </si>
  <si>
    <t xml:space="preserve">n = </t>
  </si>
  <si>
    <t>DM1</t>
  </si>
  <si>
    <t>Critério 1</t>
  </si>
  <si>
    <t>Critério 2</t>
  </si>
  <si>
    <t>Critério 3</t>
  </si>
  <si>
    <t>Autovetor - W (normalização pela soma total)</t>
  </si>
  <si>
    <t xml:space="preserve">(D*W) Produto vetorial entre auto vetor e linhas da matriz </t>
  </si>
  <si>
    <t>Lâmbida = (D*W)/W</t>
  </si>
  <si>
    <t>Lâmbida máximo (média)</t>
  </si>
  <si>
    <t>RI (tabelado)</t>
  </si>
  <si>
    <t xml:space="preserve">Etapa 3. Calcular desempenho ponderado e ordenar alternativas
</t>
  </si>
  <si>
    <t>Julgamento (Critério 1)</t>
  </si>
  <si>
    <t>A1</t>
  </si>
  <si>
    <t>A2</t>
  </si>
  <si>
    <t>A3</t>
  </si>
  <si>
    <t>A4</t>
  </si>
  <si>
    <t>RESULTADO</t>
  </si>
  <si>
    <t>Julgamentos comparativos sobre as ALTERNATIVAS em cada critério.</t>
  </si>
  <si>
    <t>C1</t>
  </si>
  <si>
    <t>C2</t>
  </si>
  <si>
    <t>C3</t>
  </si>
  <si>
    <t>RC = (lambida-n)/((n-1)*RI)</t>
  </si>
  <si>
    <t>A1 = Não intervir</t>
  </si>
  <si>
    <t>A2 = Monitorar</t>
  </si>
  <si>
    <t>A3 = Princípios Gerais</t>
  </si>
  <si>
    <t>A4 = Roteiro Padronizado</t>
  </si>
  <si>
    <t>Média Geométrica</t>
  </si>
  <si>
    <t>Fonte</t>
  </si>
  <si>
    <t xml:space="preserve">Nome </t>
  </si>
  <si>
    <t>Ano base</t>
  </si>
  <si>
    <t>Índice</t>
  </si>
  <si>
    <t>DNIT/FGV</t>
  </si>
  <si>
    <t>Índice de Reajustamento de Obras Portuárias</t>
  </si>
  <si>
    <t>JAN/2020=100</t>
  </si>
  <si>
    <t>IBGE</t>
  </si>
  <si>
    <t>Índice de Preços ao Consumidor Amplo</t>
  </si>
  <si>
    <t>IPCA</t>
  </si>
  <si>
    <t>FGV</t>
  </si>
  <si>
    <t>Índice Geral de Preços do Mercado</t>
  </si>
  <si>
    <t>IGP-M</t>
  </si>
  <si>
    <t>Índice Nacional de Custo da Construção</t>
  </si>
  <si>
    <t>INCC-M</t>
  </si>
  <si>
    <t>Conclusões:</t>
  </si>
  <si>
    <t>1. Média Setor Portuário 150,90 e Desvio Padrão de 14,21</t>
  </si>
  <si>
    <t>2. IGP-M representou satisfatoriamente o CAPEX do setor portuário</t>
  </si>
  <si>
    <t>Estruturas em Concreto Armado</t>
  </si>
  <si>
    <t>Estruturas e Fundações Metálicas</t>
  </si>
  <si>
    <t>Dragagem</t>
  </si>
  <si>
    <t>Enrocamento</t>
  </si>
  <si>
    <t>Rede de Energia Elétrica e Sinalização Ferroviária</t>
  </si>
  <si>
    <t>Linhas Férreas</t>
  </si>
  <si>
    <t>Obras Complementares</t>
  </si>
  <si>
    <t>Produtos Industriais</t>
  </si>
  <si>
    <t>Máquinas e Equipamentos Industriais</t>
  </si>
  <si>
    <t>Terraplenagem</t>
  </si>
  <si>
    <t>01/20</t>
  </si>
  <si>
    <t>02/20</t>
  </si>
  <si>
    <t>03/20</t>
  </si>
  <si>
    <t>04/20</t>
  </si>
  <si>
    <t>05/20</t>
  </si>
  <si>
    <t>06/20</t>
  </si>
  <si>
    <t>07/20</t>
  </si>
  <si>
    <t>08/20</t>
  </si>
  <si>
    <t>09/20</t>
  </si>
  <si>
    <t>10/20</t>
  </si>
  <si>
    <t>11/20</t>
  </si>
  <si>
    <t>12/20</t>
  </si>
  <si>
    <t>01/21</t>
  </si>
  <si>
    <t>02/21</t>
  </si>
  <si>
    <t>03/21</t>
  </si>
  <si>
    <t>04/21</t>
  </si>
  <si>
    <t>05/21</t>
  </si>
  <si>
    <t>06/21</t>
  </si>
  <si>
    <t>07/21</t>
  </si>
  <si>
    <t>08/21</t>
  </si>
  <si>
    <t>09/21</t>
  </si>
  <si>
    <t>10/21</t>
  </si>
  <si>
    <t>11/21</t>
  </si>
  <si>
    <t>12/21</t>
  </si>
  <si>
    <t>01/22</t>
  </si>
  <si>
    <t>02/22</t>
  </si>
  <si>
    <t>03/22</t>
  </si>
  <si>
    <t>04/22</t>
  </si>
  <si>
    <t>05/22</t>
  </si>
  <si>
    <t>06/22</t>
  </si>
  <si>
    <t>07/22</t>
  </si>
  <si>
    <t>08/22</t>
  </si>
  <si>
    <t>09/22</t>
  </si>
  <si>
    <t>10/22</t>
  </si>
  <si>
    <t>11/22</t>
  </si>
  <si>
    <t>12/22</t>
  </si>
  <si>
    <t>Consultoria</t>
  </si>
  <si>
    <t>Pavimentação</t>
  </si>
  <si>
    <t>INI (2021) - Levantamento Denúncia MP</t>
  </si>
  <si>
    <t>Terminal 1</t>
  </si>
  <si>
    <t>Terminal 2</t>
  </si>
  <si>
    <t>Terminal 3</t>
  </si>
  <si>
    <t>Terminal 4</t>
  </si>
  <si>
    <t>Terminal 5</t>
  </si>
  <si>
    <t>Terminal 6</t>
  </si>
  <si>
    <t>Terminal 7</t>
  </si>
  <si>
    <t>Terminal 8</t>
  </si>
  <si>
    <t>Terminal 9</t>
  </si>
  <si>
    <t>Terminal 10</t>
  </si>
  <si>
    <t>Terminal 11</t>
  </si>
  <si>
    <t>Terminal 12</t>
  </si>
  <si>
    <t>Terminal 13</t>
  </si>
  <si>
    <t>Terminal 14</t>
  </si>
  <si>
    <t>Terminal 15</t>
  </si>
  <si>
    <t>Terminal 16</t>
  </si>
  <si>
    <t>Terminal 17</t>
  </si>
  <si>
    <t>Terminal 18</t>
  </si>
  <si>
    <t>Terminal 19</t>
  </si>
  <si>
    <t>Terminal 20</t>
  </si>
  <si>
    <t>Terminal 21</t>
  </si>
  <si>
    <t>Terminal 22</t>
  </si>
  <si>
    <t>Média</t>
  </si>
  <si>
    <t>DP</t>
  </si>
  <si>
    <t>1,5*DP</t>
  </si>
  <si>
    <t>3*DP</t>
  </si>
  <si>
    <t>Limite Abuso Improvável</t>
  </si>
  <si>
    <t>Até =</t>
  </si>
  <si>
    <t>Limite Abuso Pouco Provável</t>
  </si>
  <si>
    <t>Limite Abuso Provável</t>
  </si>
  <si>
    <t>Acima de =</t>
  </si>
  <si>
    <t>Contagem de PROCESSOS (INI)</t>
  </si>
  <si>
    <t>Denúncias</t>
  </si>
  <si>
    <t>3. Não há discrepância significativa entre a evolução do CAPEX do setor portuário e os índices setoriais.</t>
  </si>
  <si>
    <t>Criar sistemáticas de monitoramento, transparência e divulgação de preços portuários por meio do Sistema de Desempenho Portuário (SDP), SisTAPP e do Módulo App (Benchmarking).</t>
  </si>
  <si>
    <t>3. Impõe custos de observância adicionais à ANTAQ.</t>
  </si>
  <si>
    <t>5. Redução de assimetria de informação de preços.</t>
  </si>
  <si>
    <t>5. Impõe custos de observância adicionais à ANTAQ.</t>
  </si>
  <si>
    <t>7. Redução da assimetria de informação dos preços.</t>
  </si>
  <si>
    <t>Possibilidade de embaraço à Agência e aos regulados na solução de conflito emergentes.</t>
  </si>
  <si>
    <t xml:space="preserve"> - Possibilidade de demais autoridades públicas assumirem o papel de regulador.</t>
  </si>
  <si>
    <t xml:space="preserve"> - Insegurança jurídica para investidores.</t>
  </si>
  <si>
    <t xml:space="preserve"> - Aumento dos custos regulatórios à ANTAQ (avaliação de conformidade e monitoramento).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</si>
</sst>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rgb="FFBBBB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646464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646464"/>
      </left>
      <right style="thick">
        <color rgb="FF000000"/>
      </right>
      <top style="thick">
        <color rgb="FF646464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646464"/>
      </top>
      <bottom style="thick">
        <color rgb="FF000000"/>
      </bottom>
      <diagonal/>
    </border>
    <border>
      <left style="thick">
        <color rgb="FF000000"/>
      </left>
      <right style="thick">
        <color rgb="FF646464"/>
      </right>
      <top style="thick">
        <color rgb="FF646464"/>
      </top>
      <bottom style="thick">
        <color rgb="FF000000"/>
      </bottom>
      <diagonal/>
    </border>
    <border>
      <left style="thick">
        <color rgb="FF646464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646464"/>
      </right>
      <top style="thick">
        <color rgb="FF000000"/>
      </top>
      <bottom/>
      <diagonal/>
    </border>
    <border>
      <left style="thick">
        <color rgb="FF646464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646464"/>
      </right>
      <top/>
      <bottom/>
      <diagonal/>
    </border>
    <border>
      <left style="thick">
        <color rgb="FF000000"/>
      </left>
      <right style="thick">
        <color rgb="FF646464"/>
      </right>
      <top/>
      <bottom style="thick">
        <color rgb="FF000000"/>
      </bottom>
      <diagonal/>
    </border>
    <border>
      <left style="thick">
        <color rgb="FF000000"/>
      </left>
      <right style="thick">
        <color rgb="FF646464"/>
      </right>
      <top style="thick">
        <color rgb="FF000000"/>
      </top>
      <bottom style="thick">
        <color rgb="FF000000"/>
      </bottom>
      <diagonal/>
    </border>
    <border>
      <left style="thick">
        <color rgb="FF646464"/>
      </left>
      <right style="thick">
        <color rgb="FF000000"/>
      </right>
      <top/>
      <bottom style="thick">
        <color rgb="FF000000"/>
      </bottom>
      <diagonal/>
    </border>
    <border>
      <left style="thick">
        <color rgb="FF646464"/>
      </left>
      <right style="thick">
        <color rgb="FF000000"/>
      </right>
      <top/>
      <bottom style="thick">
        <color rgb="FF6464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646464"/>
      </bottom>
      <diagonal/>
    </border>
    <border>
      <left style="thick">
        <color rgb="FF000000"/>
      </left>
      <right style="thick">
        <color rgb="FF646464"/>
      </right>
      <top style="thick">
        <color rgb="FF000000"/>
      </top>
      <bottom style="thick">
        <color rgb="FF6464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/>
    </xf>
    <xf numFmtId="0" fontId="0" fillId="3" borderId="3" xfId="0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left"/>
    </xf>
    <xf numFmtId="0" fontId="0" fillId="3" borderId="5" xfId="0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1" fillId="4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0" fillId="6" borderId="9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0" fillId="6" borderId="8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0" fillId="7" borderId="1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vertical="center" wrapText="1"/>
    </xf>
    <xf numFmtId="0" fontId="0" fillId="6" borderId="18" xfId="0" applyFill="1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0" fontId="0" fillId="6" borderId="20" xfId="0" applyFill="1" applyBorder="1" applyAlignment="1">
      <alignment vertical="center" wrapText="1"/>
    </xf>
    <xf numFmtId="0" fontId="0" fillId="7" borderId="20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18" xfId="0" applyFill="1" applyBorder="1" applyAlignment="1">
      <alignment vertical="center" wrapText="1"/>
    </xf>
    <xf numFmtId="0" fontId="0" fillId="7" borderId="19" xfId="0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7" borderId="23" xfId="0" applyFill="1" applyBorder="1" applyAlignment="1">
      <alignment vertical="center" wrapText="1"/>
    </xf>
    <xf numFmtId="0" fontId="0" fillId="7" borderId="24" xfId="0" applyFill="1" applyBorder="1" applyAlignment="1">
      <alignment vertical="center" wrapText="1"/>
    </xf>
    <xf numFmtId="0" fontId="1" fillId="5" borderId="13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7" borderId="8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7" borderId="23" xfId="0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8" borderId="0" xfId="0" applyFont="1" applyFill="1" applyAlignment="1">
      <alignment vertical="center" wrapText="1"/>
    </xf>
    <xf numFmtId="0" fontId="0" fillId="9" borderId="0" xfId="0" applyFill="1" applyAlignment="1">
      <alignment vertical="center" wrapText="1"/>
    </xf>
    <xf numFmtId="0" fontId="3" fillId="8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9" borderId="0" xfId="0" applyFill="1" applyAlignment="1">
      <alignment vertical="center"/>
    </xf>
    <xf numFmtId="0" fontId="1" fillId="9" borderId="0" xfId="0" applyFont="1" applyFill="1" applyAlignment="1">
      <alignment vertical="center"/>
    </xf>
    <xf numFmtId="0" fontId="1" fillId="10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12" borderId="3" xfId="0" applyFont="1" applyFill="1" applyBorder="1"/>
    <xf numFmtId="0" fontId="9" fillId="12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 readingOrder="1"/>
    </xf>
    <xf numFmtId="0" fontId="9" fillId="12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28" xfId="0" applyFont="1" applyBorder="1"/>
    <xf numFmtId="0" fontId="10" fillId="0" borderId="3" xfId="0" applyFont="1" applyBorder="1" applyAlignment="1">
      <alignment horizontal="center" vertical="center" wrapText="1" readingOrder="1"/>
    </xf>
    <xf numFmtId="2" fontId="8" fillId="10" borderId="3" xfId="0" applyNumberFormat="1" applyFont="1" applyFill="1" applyBorder="1" applyAlignment="1">
      <alignment horizontal="center" vertical="center" wrapText="1" readingOrder="1"/>
    </xf>
    <xf numFmtId="2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3" xfId="0" applyFont="1" applyBorder="1"/>
    <xf numFmtId="165" fontId="7" fillId="0" borderId="3" xfId="0" applyNumberFormat="1" applyFont="1" applyBorder="1"/>
    <xf numFmtId="0" fontId="8" fillId="10" borderId="3" xfId="0" applyFont="1" applyFill="1" applyBorder="1" applyAlignment="1">
      <alignment horizontal="center"/>
    </xf>
    <xf numFmtId="2" fontId="7" fillId="0" borderId="0" xfId="0" applyNumberFormat="1" applyFont="1"/>
    <xf numFmtId="2" fontId="7" fillId="12" borderId="3" xfId="0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left"/>
    </xf>
    <xf numFmtId="165" fontId="7" fillId="0" borderId="0" xfId="0" applyNumberFormat="1" applyFont="1"/>
    <xf numFmtId="0" fontId="6" fillId="11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1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12" borderId="28" xfId="0" applyFont="1" applyFill="1" applyBorder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13" fillId="0" borderId="3" xfId="0" applyFont="1" applyBorder="1" applyAlignment="1">
      <alignment horizontal="center" vertical="center" wrapText="1" readingOrder="1"/>
    </xf>
    <xf numFmtId="1" fontId="13" fillId="0" borderId="3" xfId="0" applyNumberFormat="1" applyFont="1" applyBorder="1" applyAlignment="1">
      <alignment horizontal="center" vertical="center" wrapText="1" readingOrder="1"/>
    </xf>
    <xf numFmtId="165" fontId="9" fillId="0" borderId="3" xfId="0" applyNumberFormat="1" applyFont="1" applyBorder="1" applyAlignment="1">
      <alignment horizontal="center"/>
    </xf>
    <xf numFmtId="2" fontId="9" fillId="12" borderId="3" xfId="0" applyNumberFormat="1" applyFont="1" applyFill="1" applyBorder="1" applyAlignment="1">
      <alignment horizontal="center" wrapText="1"/>
    </xf>
    <xf numFmtId="2" fontId="9" fillId="1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11" borderId="0" xfId="0" applyFont="1" applyFill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9" fillId="12" borderId="3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1" fontId="8" fillId="10" borderId="3" xfId="0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0" fontId="15" fillId="1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3" xfId="0" applyFont="1" applyBorder="1"/>
    <xf numFmtId="166" fontId="17" fillId="0" borderId="3" xfId="0" applyNumberFormat="1" applyFont="1" applyBorder="1"/>
    <xf numFmtId="0" fontId="17" fillId="0" borderId="0" xfId="0" applyFont="1"/>
    <xf numFmtId="0" fontId="17" fillId="0" borderId="4" xfId="0" applyFont="1" applyBorder="1"/>
    <xf numFmtId="166" fontId="17" fillId="0" borderId="4" xfId="0" applyNumberFormat="1" applyFont="1" applyBorder="1"/>
    <xf numFmtId="0" fontId="16" fillId="0" borderId="31" xfId="0" applyFont="1" applyBorder="1"/>
    <xf numFmtId="0" fontId="17" fillId="0" borderId="31" xfId="0" applyFont="1" applyBorder="1"/>
    <xf numFmtId="166" fontId="17" fillId="0" borderId="0" xfId="0" applyNumberFormat="1" applyFont="1"/>
    <xf numFmtId="4" fontId="0" fillId="15" borderId="0" xfId="0" applyNumberFormat="1" applyFill="1"/>
    <xf numFmtId="0" fontId="0" fillId="0" borderId="32" xfId="0" applyBorder="1"/>
    <xf numFmtId="4" fontId="0" fillId="15" borderId="32" xfId="0" applyNumberFormat="1" applyFill="1" applyBorder="1"/>
    <xf numFmtId="0" fontId="0" fillId="0" borderId="27" xfId="0" applyBorder="1"/>
    <xf numFmtId="4" fontId="0" fillId="15" borderId="27" xfId="0" applyNumberFormat="1" applyFill="1" applyBorder="1"/>
    <xf numFmtId="4" fontId="0" fillId="16" borderId="27" xfId="0" applyNumberFormat="1" applyFill="1" applyBorder="1"/>
    <xf numFmtId="0" fontId="1" fillId="14" borderId="0" xfId="0" applyFont="1" applyFill="1"/>
    <xf numFmtId="4" fontId="1" fillId="14" borderId="0" xfId="0" applyNumberFormat="1" applyFont="1" applyFill="1"/>
    <xf numFmtId="4" fontId="1" fillId="0" borderId="27" xfId="0" applyNumberFormat="1" applyFont="1" applyBorder="1"/>
    <xf numFmtId="0" fontId="1" fillId="14" borderId="0" xfId="0" applyFont="1" applyFill="1" applyAlignment="1">
      <alignment horizontal="right"/>
    </xf>
    <xf numFmtId="4" fontId="1" fillId="15" borderId="27" xfId="0" applyNumberFormat="1" applyFont="1" applyFill="1" applyBorder="1"/>
    <xf numFmtId="4" fontId="1" fillId="16" borderId="27" xfId="0" applyNumberFormat="1" applyFont="1" applyFill="1" applyBorder="1" applyAlignment="1">
      <alignment vertical="center"/>
    </xf>
    <xf numFmtId="4" fontId="1" fillId="17" borderId="27" xfId="0" applyNumberFormat="1" applyFont="1" applyFill="1" applyBorder="1" applyAlignment="1">
      <alignment vertical="center"/>
    </xf>
    <xf numFmtId="0" fontId="0" fillId="0" borderId="7" xfId="0" applyBorder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1" fillId="9" borderId="0" xfId="0" applyFont="1" applyFill="1" applyAlignment="1">
      <alignment vertical="center"/>
    </xf>
    <xf numFmtId="0" fontId="0" fillId="9" borderId="0" xfId="0" applyFill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6" borderId="15" xfId="0" applyFont="1" applyFill="1" applyBorder="1" applyAlignment="1">
      <alignment vertical="center"/>
    </xf>
    <xf numFmtId="0" fontId="1" fillId="6" borderId="17" xfId="0" applyFont="1" applyFill="1" applyBorder="1" applyAlignment="1">
      <alignment vertical="center"/>
    </xf>
    <xf numFmtId="0" fontId="1" fillId="6" borderId="21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0" fontId="1" fillId="7" borderId="15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0" fontId="1" fillId="7" borderId="9" xfId="0" applyFont="1" applyFill="1" applyBorder="1" applyAlignment="1">
      <alignment vertical="center"/>
    </xf>
    <xf numFmtId="0" fontId="1" fillId="7" borderId="10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/>
    </xf>
    <xf numFmtId="0" fontId="0" fillId="7" borderId="9" xfId="0" applyFill="1" applyBorder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0" fillId="7" borderId="11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7" borderId="2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10" borderId="3" xfId="0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10" borderId="0" xfId="0" applyFont="1" applyFill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11" borderId="0" xfId="0" applyFont="1" applyFill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/>
    </xf>
    <xf numFmtId="0" fontId="9" fillId="12" borderId="27" xfId="0" applyFont="1" applyFill="1" applyBorder="1" applyAlignment="1">
      <alignment horizontal="center" vertical="center"/>
    </xf>
    <xf numFmtId="0" fontId="9" fillId="12" borderId="27" xfId="0" applyFont="1" applyFill="1" applyBorder="1" applyAlignment="1">
      <alignment horizontal="center" vertical="center" wrapText="1"/>
    </xf>
    <xf numFmtId="0" fontId="9" fillId="12" borderId="30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 wrapText="1" readingOrder="1"/>
    </xf>
    <xf numFmtId="0" fontId="18" fillId="10" borderId="3" xfId="0" applyFont="1" applyFill="1" applyBorder="1" applyAlignment="1">
      <alignment horizontal="center" vertical="center" wrapText="1" readingOrder="1"/>
    </xf>
    <xf numFmtId="2" fontId="18" fillId="10" borderId="3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Comparativo de Índices Setoriais Portuários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[1]Comparativo!$E$2</c:f>
              <c:strCache>
                <c:ptCount val="1"/>
                <c:pt idx="0">
                  <c:v>01/20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[1]Comparativo!$D$3:$D$17</c:f>
              <c:strCache>
                <c:ptCount val="15"/>
                <c:pt idx="0">
                  <c:v>Estruturas em Concreto Armado</c:v>
                </c:pt>
                <c:pt idx="1">
                  <c:v>Estruturas e Fundações Metálicas</c:v>
                </c:pt>
                <c:pt idx="2">
                  <c:v>Dragagem</c:v>
                </c:pt>
                <c:pt idx="3">
                  <c:v>Enrocamento</c:v>
                </c:pt>
                <c:pt idx="4">
                  <c:v>Rede de Energia Elétrica e Sinalização Ferroviária</c:v>
                </c:pt>
                <c:pt idx="5">
                  <c:v>Linhas Férreas</c:v>
                </c:pt>
                <c:pt idx="6">
                  <c:v>Obras Complementares</c:v>
                </c:pt>
                <c:pt idx="7">
                  <c:v>Produtos Industriais</c:v>
                </c:pt>
                <c:pt idx="8">
                  <c:v>Máquinas e Equipamentos Industriais</c:v>
                </c:pt>
                <c:pt idx="9">
                  <c:v>Consultoria</c:v>
                </c:pt>
                <c:pt idx="10">
                  <c:v>Pavimentação</c:v>
                </c:pt>
                <c:pt idx="11">
                  <c:v>Terraplenagem</c:v>
                </c:pt>
                <c:pt idx="12">
                  <c:v>IPCA</c:v>
                </c:pt>
                <c:pt idx="13">
                  <c:v>IGP-M</c:v>
                </c:pt>
                <c:pt idx="14">
                  <c:v>INCC-M</c:v>
                </c:pt>
              </c:strCache>
            </c:strRef>
          </c:cat>
          <c:val>
            <c:numRef>
              <c:f>[1]Comparativo!$E$3:$E$17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4-4B40-9227-4DEDA0C3653C}"/>
            </c:ext>
          </c:extLst>
        </c:ser>
        <c:ser>
          <c:idx val="35"/>
          <c:order val="35"/>
          <c:tx>
            <c:strRef>
              <c:f>[1]Comparativo!$AN$2</c:f>
              <c:strCache>
                <c:ptCount val="1"/>
                <c:pt idx="0">
                  <c:v>12/22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  <a:shade val="51000"/>
                    <a:satMod val="130000"/>
                  </a:schemeClr>
                </a:gs>
                <a:gs pos="80000">
                  <a:schemeClr val="accent6">
                    <a:lumMod val="50000"/>
                    <a:shade val="93000"/>
                    <a:satMod val="130000"/>
                  </a:schemeClr>
                </a:gs>
                <a:gs pos="100000">
                  <a:schemeClr val="accent6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[1]Comparativo!$D$3:$D$17</c:f>
              <c:strCache>
                <c:ptCount val="15"/>
                <c:pt idx="0">
                  <c:v>Estruturas em Concreto Armado</c:v>
                </c:pt>
                <c:pt idx="1">
                  <c:v>Estruturas e Fundações Metálicas</c:v>
                </c:pt>
                <c:pt idx="2">
                  <c:v>Dragagem</c:v>
                </c:pt>
                <c:pt idx="3">
                  <c:v>Enrocamento</c:v>
                </c:pt>
                <c:pt idx="4">
                  <c:v>Rede de Energia Elétrica e Sinalização Ferroviária</c:v>
                </c:pt>
                <c:pt idx="5">
                  <c:v>Linhas Férreas</c:v>
                </c:pt>
                <c:pt idx="6">
                  <c:v>Obras Complementares</c:v>
                </c:pt>
                <c:pt idx="7">
                  <c:v>Produtos Industriais</c:v>
                </c:pt>
                <c:pt idx="8">
                  <c:v>Máquinas e Equipamentos Industriais</c:v>
                </c:pt>
                <c:pt idx="9">
                  <c:v>Consultoria</c:v>
                </c:pt>
                <c:pt idx="10">
                  <c:v>Pavimentação</c:v>
                </c:pt>
                <c:pt idx="11">
                  <c:v>Terraplenagem</c:v>
                </c:pt>
                <c:pt idx="12">
                  <c:v>IPCA</c:v>
                </c:pt>
                <c:pt idx="13">
                  <c:v>IGP-M</c:v>
                </c:pt>
                <c:pt idx="14">
                  <c:v>INCC-M</c:v>
                </c:pt>
              </c:strCache>
            </c:strRef>
          </c:cat>
          <c:val>
            <c:numRef>
              <c:f>[1]Comparativo!$AN$3:$AN$17</c:f>
              <c:numCache>
                <c:formatCode>General</c:formatCode>
                <c:ptCount val="15"/>
                <c:pt idx="0">
                  <c:v>147.87585194876371</c:v>
                </c:pt>
                <c:pt idx="1">
                  <c:v>170.76945618649216</c:v>
                </c:pt>
                <c:pt idx="2">
                  <c:v>151.6464005343073</c:v>
                </c:pt>
                <c:pt idx="3">
                  <c:v>149.05167204937288</c:v>
                </c:pt>
                <c:pt idx="4">
                  <c:v>146.04880440955162</c:v>
                </c:pt>
                <c:pt idx="5">
                  <c:v>168.13447451138148</c:v>
                </c:pt>
                <c:pt idx="6">
                  <c:v>147.56549036384882</c:v>
                </c:pt>
                <c:pt idx="7">
                  <c:v>161.12109789455951</c:v>
                </c:pt>
                <c:pt idx="8">
                  <c:v>155.33678986413034</c:v>
                </c:pt>
                <c:pt idx="9">
                  <c:v>114.46737992670757</c:v>
                </c:pt>
                <c:pt idx="10">
                  <c:v>153.34537405659663</c:v>
                </c:pt>
                <c:pt idx="11">
                  <c:v>145.84393273351</c:v>
                </c:pt>
                <c:pt idx="12">
                  <c:v>121.4327514996005</c:v>
                </c:pt>
                <c:pt idx="13">
                  <c:v>152.22</c:v>
                </c:pt>
                <c:pt idx="14">
                  <c:v>135.21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4-4B40-9227-4DEDA0C36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35215231"/>
        <c:axId val="335208575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[1]Comparativo!$F$2</c15:sqref>
                        </c15:formulaRef>
                      </c:ext>
                    </c:extLst>
                    <c:strCache>
                      <c:ptCount val="1"/>
                      <c:pt idx="0">
                        <c:v>02/20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[1]Comparativo!$F$3:$F$17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99.994342441413337</c:v>
                      </c:pt>
                      <c:pt idx="1">
                        <c:v>99.750474362449538</c:v>
                      </c:pt>
                      <c:pt idx="2">
                        <c:v>97.866407742165862</c:v>
                      </c:pt>
                      <c:pt idx="3">
                        <c:v>99.377433559130296</c:v>
                      </c:pt>
                      <c:pt idx="4">
                        <c:v>99.789257414957802</c:v>
                      </c:pt>
                      <c:pt idx="5">
                        <c:v>100.2088868651055</c:v>
                      </c:pt>
                      <c:pt idx="6">
                        <c:v>100.17750557754049</c:v>
                      </c:pt>
                      <c:pt idx="7">
                        <c:v>99.295117242004551</c:v>
                      </c:pt>
                      <c:pt idx="8">
                        <c:v>100.48020384163073</c:v>
                      </c:pt>
                      <c:pt idx="9">
                        <c:v>100.25257025570433</c:v>
                      </c:pt>
                      <c:pt idx="10">
                        <c:v>99.968642882395443</c:v>
                      </c:pt>
                      <c:pt idx="11">
                        <c:v>98.98782059647435</c:v>
                      </c:pt>
                      <c:pt idx="12">
                        <c:v>100.25002719725703</c:v>
                      </c:pt>
                      <c:pt idx="13">
                        <c:v>99.96</c:v>
                      </c:pt>
                      <c:pt idx="14">
                        <c:v>100.35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384-4B40-9227-4DEDA0C3653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[1]Comparativo!$G$2</c15:sqref>
                        </c15:formulaRef>
                      </c:ext>
                    </c:extLst>
                    <c:strCache>
                      <c:ptCount val="1"/>
                      <c:pt idx="0">
                        <c:v>03/20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[1]Comparativo!$G$3:$G$17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99.326573729480316</c:v>
                      </c:pt>
                      <c:pt idx="1">
                        <c:v>99.99765566048103</c:v>
                      </c:pt>
                      <c:pt idx="2">
                        <c:v>95.313348976076298</c:v>
                      </c:pt>
                      <c:pt idx="3">
                        <c:v>97.684825015395248</c:v>
                      </c:pt>
                      <c:pt idx="4">
                        <c:v>101.26071829313092</c:v>
                      </c:pt>
                      <c:pt idx="5">
                        <c:v>100.08023908151671</c:v>
                      </c:pt>
                      <c:pt idx="6">
                        <c:v>100.06267110242973</c:v>
                      </c:pt>
                      <c:pt idx="7">
                        <c:v>101.02785958440816</c:v>
                      </c:pt>
                      <c:pt idx="8">
                        <c:v>101.79933137578308</c:v>
                      </c:pt>
                      <c:pt idx="9">
                        <c:v>100.22041005282875</c:v>
                      </c:pt>
                      <c:pt idx="10">
                        <c:v>99.687351092119229</c:v>
                      </c:pt>
                      <c:pt idx="11">
                        <c:v>97.224283009794647</c:v>
                      </c:pt>
                      <c:pt idx="12">
                        <c:v>100.32017736362921</c:v>
                      </c:pt>
                      <c:pt idx="13">
                        <c:v>101.2</c:v>
                      </c:pt>
                      <c:pt idx="14">
                        <c:v>100.73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384-4B40-9227-4DEDA0C3653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[1]Comparativo!$H$2</c15:sqref>
                        </c15:formulaRef>
                      </c:ext>
                    </c:extLst>
                    <c:strCache>
                      <c:ptCount val="1"/>
                      <c:pt idx="0">
                        <c:v>04/20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[1]Comparativo!$H$3:$H$17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99.012756026625894</c:v>
                      </c:pt>
                      <c:pt idx="1">
                        <c:v>98.883508304090142</c:v>
                      </c:pt>
                      <c:pt idx="2">
                        <c:v>91.378673776069249</c:v>
                      </c:pt>
                      <c:pt idx="3">
                        <c:v>95.874073630788175</c:v>
                      </c:pt>
                      <c:pt idx="4">
                        <c:v>102.72333746250251</c:v>
                      </c:pt>
                      <c:pt idx="5">
                        <c:v>100.30128338321565</c:v>
                      </c:pt>
                      <c:pt idx="6">
                        <c:v>100.78845500721468</c:v>
                      </c:pt>
                      <c:pt idx="7">
                        <c:v>100.569175828301</c:v>
                      </c:pt>
                      <c:pt idx="8">
                        <c:v>102.45501209292694</c:v>
                      </c:pt>
                      <c:pt idx="9">
                        <c:v>99.987094950438461</c:v>
                      </c:pt>
                      <c:pt idx="10">
                        <c:v>99.749911615967548</c:v>
                      </c:pt>
                      <c:pt idx="11">
                        <c:v>95.523850214609922</c:v>
                      </c:pt>
                      <c:pt idx="12">
                        <c:v>100.00919079719851</c:v>
                      </c:pt>
                      <c:pt idx="13">
                        <c:v>102.01</c:v>
                      </c:pt>
                      <c:pt idx="14">
                        <c:v>100.91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384-4B40-9227-4DEDA0C3653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[1]Comparativo!$I$2</c15:sqref>
                        </c15:formulaRef>
                      </c:ext>
                    </c:extLst>
                    <c:strCache>
                      <c:ptCount val="1"/>
                      <c:pt idx="0">
                        <c:v>05/20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[1]Comparativo!$I$3:$I$17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98.538935494992188</c:v>
                      </c:pt>
                      <c:pt idx="1">
                        <c:v>99.172594671023234</c:v>
                      </c:pt>
                      <c:pt idx="2">
                        <c:v>88.946186833424633</c:v>
                      </c:pt>
                      <c:pt idx="3">
                        <c:v>94.551337118279903</c:v>
                      </c:pt>
                      <c:pt idx="4">
                        <c:v>104.9235556795218</c:v>
                      </c:pt>
                      <c:pt idx="5">
                        <c:v>102.3262702310797</c:v>
                      </c:pt>
                      <c:pt idx="6">
                        <c:v>101.01437119681165</c:v>
                      </c:pt>
                      <c:pt idx="7">
                        <c:v>102.42983399274436</c:v>
                      </c:pt>
                      <c:pt idx="8">
                        <c:v>103.47144663949766</c:v>
                      </c:pt>
                      <c:pt idx="9">
                        <c:v>100.12925533767189</c:v>
                      </c:pt>
                      <c:pt idx="10">
                        <c:v>100.17277156954673</c:v>
                      </c:pt>
                      <c:pt idx="11">
                        <c:v>94.3756290367849</c:v>
                      </c:pt>
                      <c:pt idx="12">
                        <c:v>99.629179468134211</c:v>
                      </c:pt>
                      <c:pt idx="13">
                        <c:v>102.3</c:v>
                      </c:pt>
                      <c:pt idx="14">
                        <c:v>101.11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384-4B40-9227-4DEDA0C3653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[1]Comparativo!$J$2</c15:sqref>
                        </c15:formulaRef>
                      </c:ext>
                    </c:extLst>
                    <c:strCache>
                      <c:ptCount val="1"/>
                      <c:pt idx="0">
                        <c:v>06/20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[1]Comparativo!$J$3:$J$17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98.943627732645012</c:v>
                      </c:pt>
                      <c:pt idx="1">
                        <c:v>99.49757873684058</c:v>
                      </c:pt>
                      <c:pt idx="2">
                        <c:v>89.873068949669545</c:v>
                      </c:pt>
                      <c:pt idx="3">
                        <c:v>95.300347285899889</c:v>
                      </c:pt>
                      <c:pt idx="4">
                        <c:v>104.65128573941753</c:v>
                      </c:pt>
                      <c:pt idx="5">
                        <c:v>104.56544900729003</c:v>
                      </c:pt>
                      <c:pt idx="6">
                        <c:v>101.32134701589857</c:v>
                      </c:pt>
                      <c:pt idx="7">
                        <c:v>105.24964833773177</c:v>
                      </c:pt>
                      <c:pt idx="8">
                        <c:v>104.17279942013123</c:v>
                      </c:pt>
                      <c:pt idx="9">
                        <c:v>100.3834643298285</c:v>
                      </c:pt>
                      <c:pt idx="10">
                        <c:v>101.00189064973794</c:v>
                      </c:pt>
                      <c:pt idx="11">
                        <c:v>94.779106414700365</c:v>
                      </c:pt>
                      <c:pt idx="12">
                        <c:v>99.888209895299966</c:v>
                      </c:pt>
                      <c:pt idx="13">
                        <c:v>103.89</c:v>
                      </c:pt>
                      <c:pt idx="14">
                        <c:v>101.43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384-4B40-9227-4DEDA0C3653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[1]Comparativo!$K$2</c15:sqref>
                        </c15:formulaRef>
                      </c:ext>
                    </c:extLst>
                    <c:strCache>
                      <c:ptCount val="1"/>
                      <c:pt idx="0">
                        <c:v>07/20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[1]Comparativo!$K$3:$K$17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100.32424882649862</c:v>
                      </c:pt>
                      <c:pt idx="1">
                        <c:v>100.56410669675239</c:v>
                      </c:pt>
                      <c:pt idx="2">
                        <c:v>92.858048169214968</c:v>
                      </c:pt>
                      <c:pt idx="3">
                        <c:v>96.938324417924505</c:v>
                      </c:pt>
                      <c:pt idx="4">
                        <c:v>106.97948085496591</c:v>
                      </c:pt>
                      <c:pt idx="5">
                        <c:v>104.87955296000422</c:v>
                      </c:pt>
                      <c:pt idx="6">
                        <c:v>102.18917291032216</c:v>
                      </c:pt>
                      <c:pt idx="7">
                        <c:v>108.35277568834437</c:v>
                      </c:pt>
                      <c:pt idx="8">
                        <c:v>104.54242879226055</c:v>
                      </c:pt>
                      <c:pt idx="9">
                        <c:v>100.77061581667458</c:v>
                      </c:pt>
                      <c:pt idx="10">
                        <c:v>101.75400033816501</c:v>
                      </c:pt>
                      <c:pt idx="11">
                        <c:v>96.454869348054203</c:v>
                      </c:pt>
                      <c:pt idx="12">
                        <c:v>100.24777638977986</c:v>
                      </c:pt>
                      <c:pt idx="13">
                        <c:v>106.21</c:v>
                      </c:pt>
                      <c:pt idx="14">
                        <c:v>102.28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384-4B40-9227-4DEDA0C3653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[1]Comparativo!$L$2</c15:sqref>
                        </c15:formulaRef>
                      </c:ext>
                    </c:extLst>
                    <c:strCache>
                      <c:ptCount val="1"/>
                      <c:pt idx="0">
                        <c:v>08/20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[1]Comparativo!$L$3:$L$17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102.56499562423205</c:v>
                      </c:pt>
                      <c:pt idx="1">
                        <c:v>102.34155561579209</c:v>
                      </c:pt>
                      <c:pt idx="2">
                        <c:v>95.873115238669413</c:v>
                      </c:pt>
                      <c:pt idx="3">
                        <c:v>98.595992023427783</c:v>
                      </c:pt>
                      <c:pt idx="4">
                        <c:v>110.04500156325059</c:v>
                      </c:pt>
                      <c:pt idx="5">
                        <c:v>105.07561925561117</c:v>
                      </c:pt>
                      <c:pt idx="6">
                        <c:v>103.50733007968986</c:v>
                      </c:pt>
                      <c:pt idx="7">
                        <c:v>113.45623451517353</c:v>
                      </c:pt>
                      <c:pt idx="8">
                        <c:v>105.87135640481353</c:v>
                      </c:pt>
                      <c:pt idx="9">
                        <c:v>101.26182706823904</c:v>
                      </c:pt>
                      <c:pt idx="10">
                        <c:v>102.72837665431854</c:v>
                      </c:pt>
                      <c:pt idx="11">
                        <c:v>98.026411053528236</c:v>
                      </c:pt>
                      <c:pt idx="12">
                        <c:v>100.48842522254863</c:v>
                      </c:pt>
                      <c:pt idx="13">
                        <c:v>109.12</c:v>
                      </c:pt>
                      <c:pt idx="14">
                        <c:v>103.13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384-4B40-9227-4DEDA0C3653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[1]Comparativo!$M$2</c15:sqref>
                        </c15:formulaRef>
                      </c:ext>
                    </c:extLst>
                    <c:strCache>
                      <c:ptCount val="1"/>
                      <c:pt idx="0">
                        <c:v>09/20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[1]Comparativo!$M$3:$M$17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104.7329013551621</c:v>
                      </c:pt>
                      <c:pt idx="1">
                        <c:v>103.90186008688711</c:v>
                      </c:pt>
                      <c:pt idx="2">
                        <c:v>98.438297314246128</c:v>
                      </c:pt>
                      <c:pt idx="3">
                        <c:v>99.588430495524264</c:v>
                      </c:pt>
                      <c:pt idx="4">
                        <c:v>112.43016645200457</c:v>
                      </c:pt>
                      <c:pt idx="5">
                        <c:v>105.55639061180639</c:v>
                      </c:pt>
                      <c:pt idx="6">
                        <c:v>105.61900848311538</c:v>
                      </c:pt>
                      <c:pt idx="7">
                        <c:v>116.60837501575929</c:v>
                      </c:pt>
                      <c:pt idx="8">
                        <c:v>106.81882058830058</c:v>
                      </c:pt>
                      <c:pt idx="9">
                        <c:v>101.93719132862608</c:v>
                      </c:pt>
                      <c:pt idx="10">
                        <c:v>103.70106214550319</c:v>
                      </c:pt>
                      <c:pt idx="11">
                        <c:v>98.892180190100945</c:v>
                      </c:pt>
                      <c:pt idx="12">
                        <c:v>101.13159345915352</c:v>
                      </c:pt>
                      <c:pt idx="13">
                        <c:v>113.86</c:v>
                      </c:pt>
                      <c:pt idx="14">
                        <c:v>104.31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384-4B40-9227-4DEDA0C3653C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[1]Comparativo!$N$2</c15:sqref>
                        </c15:formulaRef>
                      </c:ext>
                    </c:extLst>
                    <c:strCache>
                      <c:ptCount val="1"/>
                      <c:pt idx="0">
                        <c:v>10/20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[1]Comparativo!$N$3:$N$17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106.75424095895619</c:v>
                      </c:pt>
                      <c:pt idx="1">
                        <c:v>107.32503534824434</c:v>
                      </c:pt>
                      <c:pt idx="2">
                        <c:v>99.150156004950745</c:v>
                      </c:pt>
                      <c:pt idx="3">
                        <c:v>100.01602264018361</c:v>
                      </c:pt>
                      <c:pt idx="4">
                        <c:v>115.01996676611311</c:v>
                      </c:pt>
                      <c:pt idx="5">
                        <c:v>108.06546448039113</c:v>
                      </c:pt>
                      <c:pt idx="6">
                        <c:v>107.12011273292916</c:v>
                      </c:pt>
                      <c:pt idx="7">
                        <c:v>120.09397492396589</c:v>
                      </c:pt>
                      <c:pt idx="8">
                        <c:v>109.22557191778291</c:v>
                      </c:pt>
                      <c:pt idx="9">
                        <c:v>102.21454747317084</c:v>
                      </c:pt>
                      <c:pt idx="10">
                        <c:v>104.58659329511045</c:v>
                      </c:pt>
                      <c:pt idx="11">
                        <c:v>99.439922629592758</c:v>
                      </c:pt>
                      <c:pt idx="12">
                        <c:v>102.00134298179476</c:v>
                      </c:pt>
                      <c:pt idx="13">
                        <c:v>117.54</c:v>
                      </c:pt>
                      <c:pt idx="14">
                        <c:v>106.07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384-4B40-9227-4DEDA0C3653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[1]Comparativo!$O$2</c15:sqref>
                        </c15:formulaRef>
                      </c:ext>
                    </c:extLst>
                    <c:strCache>
                      <c:ptCount val="1"/>
                      <c:pt idx="0">
                        <c:v>11/20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[1]Comparativo!$O$3:$O$17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108.79485162168612</c:v>
                      </c:pt>
                      <c:pt idx="1">
                        <c:v>111.03465959457583</c:v>
                      </c:pt>
                      <c:pt idx="2">
                        <c:v>101.32055903886405</c:v>
                      </c:pt>
                      <c:pt idx="3">
                        <c:v>100.82719292996174</c:v>
                      </c:pt>
                      <c:pt idx="4">
                        <c:v>118.32913580044355</c:v>
                      </c:pt>
                      <c:pt idx="5">
                        <c:v>110.98678597164442</c:v>
                      </c:pt>
                      <c:pt idx="6">
                        <c:v>109.18882202720377</c:v>
                      </c:pt>
                      <c:pt idx="7">
                        <c:v>122.48032037034677</c:v>
                      </c:pt>
                      <c:pt idx="8">
                        <c:v>111.57703601251454</c:v>
                      </c:pt>
                      <c:pt idx="9">
                        <c:v>102.40566511191548</c:v>
                      </c:pt>
                      <c:pt idx="10">
                        <c:v>105.52623084372166</c:v>
                      </c:pt>
                      <c:pt idx="11">
                        <c:v>100.226497934346</c:v>
                      </c:pt>
                      <c:pt idx="12">
                        <c:v>102.90916866425836</c:v>
                      </c:pt>
                      <c:pt idx="13">
                        <c:v>121.39</c:v>
                      </c:pt>
                      <c:pt idx="14">
                        <c:v>107.44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384-4B40-9227-4DEDA0C3653C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[1]Comparativo!$P$2</c15:sqref>
                        </c15:formulaRef>
                      </c:ext>
                    </c:extLst>
                    <c:strCache>
                      <c:ptCount val="1"/>
                      <c:pt idx="0">
                        <c:v>12/20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[1]Comparativo!$P$3:$P$17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111.1266497529238</c:v>
                      </c:pt>
                      <c:pt idx="1">
                        <c:v>114.47395219012597</c:v>
                      </c:pt>
                      <c:pt idx="2">
                        <c:v>102.80489296770904</c:v>
                      </c:pt>
                      <c:pt idx="3">
                        <c:v>101.59126051847717</c:v>
                      </c:pt>
                      <c:pt idx="4">
                        <c:v>120.98456529328496</c:v>
                      </c:pt>
                      <c:pt idx="5">
                        <c:v>112.92821807346627</c:v>
                      </c:pt>
                      <c:pt idx="6">
                        <c:v>110.31652659487635</c:v>
                      </c:pt>
                      <c:pt idx="7">
                        <c:v>126.11905095809378</c:v>
                      </c:pt>
                      <c:pt idx="8">
                        <c:v>112.78817777712037</c:v>
                      </c:pt>
                      <c:pt idx="9">
                        <c:v>102.59534885626441</c:v>
                      </c:pt>
                      <c:pt idx="10">
                        <c:v>106.36042239881951</c:v>
                      </c:pt>
                      <c:pt idx="11">
                        <c:v>101.15555062952842</c:v>
                      </c:pt>
                      <c:pt idx="12">
                        <c:v>104.29847957954921</c:v>
                      </c:pt>
                      <c:pt idx="13">
                        <c:v>122.55</c:v>
                      </c:pt>
                      <c:pt idx="14">
                        <c:v>108.39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384-4B40-9227-4DEDA0C3653C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[1]Comparativo!$Q$2</c15:sqref>
                        </c15:formulaRef>
                      </c:ext>
                    </c:extLst>
                    <c:strCache>
                      <c:ptCount val="1"/>
                      <c:pt idx="0">
                        <c:v>01/21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[1]Comparativo!$Q$3:$Q$17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112.91196308443021</c:v>
                      </c:pt>
                      <c:pt idx="1">
                        <c:v>117.45331467629802</c:v>
                      </c:pt>
                      <c:pt idx="2">
                        <c:v>105.74060746597485</c:v>
                      </c:pt>
                      <c:pt idx="3">
                        <c:v>103.06708081008922</c:v>
                      </c:pt>
                      <c:pt idx="4">
                        <c:v>123.50490805990123</c:v>
                      </c:pt>
                      <c:pt idx="5">
                        <c:v>114.32521806020362</c:v>
                      </c:pt>
                      <c:pt idx="6">
                        <c:v>111.25208981857278</c:v>
                      </c:pt>
                      <c:pt idx="7">
                        <c:v>131.41714581978746</c:v>
                      </c:pt>
                      <c:pt idx="8">
                        <c:v>117.06803843109994</c:v>
                      </c:pt>
                      <c:pt idx="9">
                        <c:v>102.77233239310833</c:v>
                      </c:pt>
                      <c:pt idx="10">
                        <c:v>107.86448806431284</c:v>
                      </c:pt>
                      <c:pt idx="11">
                        <c:v>102.87761424559386</c:v>
                      </c:pt>
                      <c:pt idx="12">
                        <c:v>104.55919811232283</c:v>
                      </c:pt>
                      <c:pt idx="13">
                        <c:v>125.71</c:v>
                      </c:pt>
                      <c:pt idx="14">
                        <c:v>109.39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384-4B40-9227-4DEDA0C3653C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[1]Comparativo!$R$2</c15:sqref>
                        </c15:formulaRef>
                      </c:ext>
                    </c:extLst>
                    <c:strCache>
                      <c:ptCount val="1"/>
                      <c:pt idx="0">
                        <c:v>02/21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[1]Comparativo!$R$3:$R$17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115.52469435923729</c:v>
                      </c:pt>
                      <c:pt idx="1">
                        <c:v>120.27121077810096</c:v>
                      </c:pt>
                      <c:pt idx="2">
                        <c:v>108.06740119227238</c:v>
                      </c:pt>
                      <c:pt idx="3">
                        <c:v>104.30777368310305</c:v>
                      </c:pt>
                      <c:pt idx="4">
                        <c:v>125.89499513706018</c:v>
                      </c:pt>
                      <c:pt idx="5">
                        <c:v>114.71160349957337</c:v>
                      </c:pt>
                      <c:pt idx="6">
                        <c:v>112.35540144218589</c:v>
                      </c:pt>
                      <c:pt idx="7">
                        <c:v>136.44991805171315</c:v>
                      </c:pt>
                      <c:pt idx="8">
                        <c:v>121.69663395043014</c:v>
                      </c:pt>
                      <c:pt idx="9">
                        <c:v>102.82313322312835</c:v>
                      </c:pt>
                      <c:pt idx="10">
                        <c:v>109.73454047988687</c:v>
                      </c:pt>
                      <c:pt idx="11">
                        <c:v>104.23374157783432</c:v>
                      </c:pt>
                      <c:pt idx="12">
                        <c:v>105.45839569945723</c:v>
                      </c:pt>
                      <c:pt idx="13">
                        <c:v>128.88999999999999</c:v>
                      </c:pt>
                      <c:pt idx="14">
                        <c:v>110.56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384-4B40-9227-4DEDA0C3653C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[1]Comparativo!$S$2</c15:sqref>
                        </c15:formulaRef>
                      </c:ext>
                    </c:extLst>
                    <c:strCache>
                      <c:ptCount val="1"/>
                      <c:pt idx="0">
                        <c:v>03/21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[1]Comparativo!$S$3:$S$17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117.70144002545899</c:v>
                      </c:pt>
                      <c:pt idx="1">
                        <c:v>122.69701609535603</c:v>
                      </c:pt>
                      <c:pt idx="2">
                        <c:v>112.90316892288804</c:v>
                      </c:pt>
                      <c:pt idx="3">
                        <c:v>106.93799624336653</c:v>
                      </c:pt>
                      <c:pt idx="4">
                        <c:v>131.13129208357151</c:v>
                      </c:pt>
                      <c:pt idx="5">
                        <c:v>117.37607151225247</c:v>
                      </c:pt>
                      <c:pt idx="6">
                        <c:v>113.8848390347149</c:v>
                      </c:pt>
                      <c:pt idx="7">
                        <c:v>140.46148855486288</c:v>
                      </c:pt>
                      <c:pt idx="8">
                        <c:v>123.23117830225667</c:v>
                      </c:pt>
                      <c:pt idx="9">
                        <c:v>102.88233257746619</c:v>
                      </c:pt>
                      <c:pt idx="10">
                        <c:v>111.90878767849732</c:v>
                      </c:pt>
                      <c:pt idx="11">
                        <c:v>106.75435789533901</c:v>
                      </c:pt>
                      <c:pt idx="12">
                        <c:v>106.43918505763948</c:v>
                      </c:pt>
                      <c:pt idx="13">
                        <c:v>132.66999999999999</c:v>
                      </c:pt>
                      <c:pt idx="14">
                        <c:v>112.77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384-4B40-9227-4DEDA0C3653C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[1]Comparativo!$T$2</c15:sqref>
                        </c15:formulaRef>
                      </c:ext>
                    </c:extLst>
                    <c:strCache>
                      <c:ptCount val="1"/>
                      <c:pt idx="0">
                        <c:v>04/21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[1]Comparativo!$T$3:$T$17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120.49273799315787</c:v>
                      </c:pt>
                      <c:pt idx="1">
                        <c:v>127.5269415893157</c:v>
                      </c:pt>
                      <c:pt idx="2">
                        <c:v>114.14790217150515</c:v>
                      </c:pt>
                      <c:pt idx="3">
                        <c:v>107.74607783142253</c:v>
                      </c:pt>
                      <c:pt idx="4">
                        <c:v>135.23949636897459</c:v>
                      </c:pt>
                      <c:pt idx="5">
                        <c:v>117.8535272039222</c:v>
                      </c:pt>
                      <c:pt idx="6">
                        <c:v>115.29700285772721</c:v>
                      </c:pt>
                      <c:pt idx="7">
                        <c:v>144.58737585578237</c:v>
                      </c:pt>
                      <c:pt idx="8">
                        <c:v>124.7106203264721</c:v>
                      </c:pt>
                      <c:pt idx="9">
                        <c:v>103.44626275909964</c:v>
                      </c:pt>
                      <c:pt idx="10">
                        <c:v>113.314785495796</c:v>
                      </c:pt>
                      <c:pt idx="11">
                        <c:v>106.9034496690127</c:v>
                      </c:pt>
                      <c:pt idx="12">
                        <c:v>106.76911592033647</c:v>
                      </c:pt>
                      <c:pt idx="13">
                        <c:v>134.68</c:v>
                      </c:pt>
                      <c:pt idx="14">
                        <c:v>113.84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384-4B40-9227-4DEDA0C3653C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[1]Comparativo!$U$2</c15:sqref>
                        </c15:formulaRef>
                      </c:ext>
                    </c:extLst>
                    <c:strCache>
                      <c:ptCount val="1"/>
                      <c:pt idx="0">
                        <c:v>05/21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[1]Comparativo!$U$3:$U$17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122.54236538988533</c:v>
                      </c:pt>
                      <c:pt idx="1">
                        <c:v>133.07145107290165</c:v>
                      </c:pt>
                      <c:pt idx="2">
                        <c:v>117.68316942986279</c:v>
                      </c:pt>
                      <c:pt idx="3">
                        <c:v>109.77651312601711</c:v>
                      </c:pt>
                      <c:pt idx="4">
                        <c:v>140.58198497274117</c:v>
                      </c:pt>
                      <c:pt idx="5">
                        <c:v>122.99744914875836</c:v>
                      </c:pt>
                      <c:pt idx="6">
                        <c:v>116.61103199040794</c:v>
                      </c:pt>
                      <c:pt idx="7">
                        <c:v>151.26704658940722</c:v>
                      </c:pt>
                      <c:pt idx="8">
                        <c:v>126.62736773592307</c:v>
                      </c:pt>
                      <c:pt idx="9">
                        <c:v>103.57981977995871</c:v>
                      </c:pt>
                      <c:pt idx="10">
                        <c:v>115.92003935010837</c:v>
                      </c:pt>
                      <c:pt idx="11">
                        <c:v>108.79552081117366</c:v>
                      </c:pt>
                      <c:pt idx="12">
                        <c:v>107.65537136447706</c:v>
                      </c:pt>
                      <c:pt idx="13">
                        <c:v>140.19</c:v>
                      </c:pt>
                      <c:pt idx="14">
                        <c:v>115.89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8384-4B40-9227-4DEDA0C3653C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[1]Comparativo!$V$2</c15:sqref>
                        </c15:formulaRef>
                      </c:ext>
                    </c:extLst>
                    <c:strCache>
                      <c:ptCount val="1"/>
                      <c:pt idx="0">
                        <c:v>06/21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[1]Comparativo!$V$3:$V$17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125.64588987208613</c:v>
                      </c:pt>
                      <c:pt idx="1">
                        <c:v>137.40774657689801</c:v>
                      </c:pt>
                      <c:pt idx="2">
                        <c:v>119.86294047565254</c:v>
                      </c:pt>
                      <c:pt idx="3">
                        <c:v>110.91296231590856</c:v>
                      </c:pt>
                      <c:pt idx="4">
                        <c:v>143.68159639331211</c:v>
                      </c:pt>
                      <c:pt idx="5">
                        <c:v>125.77155513508015</c:v>
                      </c:pt>
                      <c:pt idx="6">
                        <c:v>118.43205908346326</c:v>
                      </c:pt>
                      <c:pt idx="7">
                        <c:v>151.96810462182674</c:v>
                      </c:pt>
                      <c:pt idx="8">
                        <c:v>128.7353091277561</c:v>
                      </c:pt>
                      <c:pt idx="9">
                        <c:v>104.53848060452992</c:v>
                      </c:pt>
                      <c:pt idx="10">
                        <c:v>117.37829903008132</c:v>
                      </c:pt>
                      <c:pt idx="11">
                        <c:v>110.37117416028616</c:v>
                      </c:pt>
                      <c:pt idx="12">
                        <c:v>108.22595105994279</c:v>
                      </c:pt>
                      <c:pt idx="13">
                        <c:v>141.04</c:v>
                      </c:pt>
                      <c:pt idx="14">
                        <c:v>118.56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384-4B40-9227-4DEDA0C3653C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[1]Comparativo!$W$2</c15:sqref>
                        </c15:formulaRef>
                      </c:ext>
                    </c:extLst>
                    <c:strCache>
                      <c:ptCount val="1"/>
                      <c:pt idx="0">
                        <c:v>07/21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[1]Comparativo!$W$3:$W$17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128.14317159198393</c:v>
                      </c:pt>
                      <c:pt idx="1">
                        <c:v>139.50050916123928</c:v>
                      </c:pt>
                      <c:pt idx="2">
                        <c:v>122.84946266185996</c:v>
                      </c:pt>
                      <c:pt idx="3">
                        <c:v>112.88490532164003</c:v>
                      </c:pt>
                      <c:pt idx="4">
                        <c:v>143.42318150205145</c:v>
                      </c:pt>
                      <c:pt idx="5">
                        <c:v>131.09319669848227</c:v>
                      </c:pt>
                      <c:pt idx="6">
                        <c:v>120.46943282652299</c:v>
                      </c:pt>
                      <c:pt idx="7">
                        <c:v>153.87055145459982</c:v>
                      </c:pt>
                      <c:pt idx="8">
                        <c:v>130.42998306250607</c:v>
                      </c:pt>
                      <c:pt idx="9">
                        <c:v>105.01514807008061</c:v>
                      </c:pt>
                      <c:pt idx="10">
                        <c:v>118.71128395099683</c:v>
                      </c:pt>
                      <c:pt idx="11">
                        <c:v>112.44326378696678</c:v>
                      </c:pt>
                      <c:pt idx="12">
                        <c:v>109.26488627795226</c:v>
                      </c:pt>
                      <c:pt idx="13">
                        <c:v>142.13</c:v>
                      </c:pt>
                      <c:pt idx="14">
                        <c:v>120.03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8384-4B40-9227-4DEDA0C3653C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[1]Comparativo!$X$2</c15:sqref>
                        </c15:formulaRef>
                      </c:ext>
                    </c:extLst>
                    <c:strCache>
                      <c:ptCount val="1"/>
                      <c:pt idx="0">
                        <c:v>08/21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[1]Comparativo!$X$3:$X$17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129.40887352704576</c:v>
                      </c:pt>
                      <c:pt idx="1">
                        <c:v>141.49671426164295</c:v>
                      </c:pt>
                      <c:pt idx="2">
                        <c:v>125.59263696308892</c:v>
                      </c:pt>
                      <c:pt idx="3">
                        <c:v>115.21822642886239</c:v>
                      </c:pt>
                      <c:pt idx="4">
                        <c:v>143.7680992969475</c:v>
                      </c:pt>
                      <c:pt idx="5">
                        <c:v>135.23689317813074</c:v>
                      </c:pt>
                      <c:pt idx="6">
                        <c:v>122.6182635601314</c:v>
                      </c:pt>
                      <c:pt idx="7">
                        <c:v>150.62335944062681</c:v>
                      </c:pt>
                      <c:pt idx="8">
                        <c:v>131.82843575956159</c:v>
                      </c:pt>
                      <c:pt idx="9">
                        <c:v>105.38591219240411</c:v>
                      </c:pt>
                      <c:pt idx="10">
                        <c:v>120.404722013004</c:v>
                      </c:pt>
                      <c:pt idx="11">
                        <c:v>114.60956368310309</c:v>
                      </c:pt>
                      <c:pt idx="12">
                        <c:v>110.21547730248231</c:v>
                      </c:pt>
                      <c:pt idx="13">
                        <c:v>143.08000000000001</c:v>
                      </c:pt>
                      <c:pt idx="14">
                        <c:v>120.71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8384-4B40-9227-4DEDA0C3653C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[1]Comparativo!$Y$2</c15:sqref>
                        </c15:formulaRef>
                      </c:ext>
                    </c:extLst>
                    <c:strCache>
                      <c:ptCount val="1"/>
                      <c:pt idx="0">
                        <c:v>09/21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[1]Comparativo!$Y$3:$Y$17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130.24937457457807</c:v>
                      </c:pt>
                      <c:pt idx="1">
                        <c:v>142.22199430032452</c:v>
                      </c:pt>
                      <c:pt idx="2">
                        <c:v>126.75460107148014</c:v>
                      </c:pt>
                      <c:pt idx="3">
                        <c:v>116.58980303735207</c:v>
                      </c:pt>
                      <c:pt idx="4">
                        <c:v>142.70818806041171</c:v>
                      </c:pt>
                      <c:pt idx="5">
                        <c:v>140.13015088484033</c:v>
                      </c:pt>
                      <c:pt idx="6">
                        <c:v>123.67128819137577</c:v>
                      </c:pt>
                      <c:pt idx="7">
                        <c:v>148.15952788720745</c:v>
                      </c:pt>
                      <c:pt idx="8">
                        <c:v>133.67436373453256</c:v>
                      </c:pt>
                      <c:pt idx="9">
                        <c:v>105.57866856760101</c:v>
                      </c:pt>
                      <c:pt idx="10">
                        <c:v>121.65009145825971</c:v>
                      </c:pt>
                      <c:pt idx="11">
                        <c:v>116.02236019070872</c:v>
                      </c:pt>
                      <c:pt idx="12">
                        <c:v>111.49393594952193</c:v>
                      </c:pt>
                      <c:pt idx="13">
                        <c:v>142.16</c:v>
                      </c:pt>
                      <c:pt idx="14">
                        <c:v>121.39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8384-4B40-9227-4DEDA0C3653C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[1]Comparativo!$Z$2</c15:sqref>
                        </c15:formulaRef>
                      </c:ext>
                    </c:extLst>
                    <c:strCache>
                      <c:ptCount val="1"/>
                      <c:pt idx="0">
                        <c:v>10/21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[1]Comparativo!$Z$3:$Z$17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131.56652493303744</c:v>
                      </c:pt>
                      <c:pt idx="1">
                        <c:v>147.61705213957609</c:v>
                      </c:pt>
                      <c:pt idx="2">
                        <c:v>130.20224986581701</c:v>
                      </c:pt>
                      <c:pt idx="3">
                        <c:v>119.46036520036988</c:v>
                      </c:pt>
                      <c:pt idx="4">
                        <c:v>147.9387424537839</c:v>
                      </c:pt>
                      <c:pt idx="5">
                        <c:v>145.71527725586759</c:v>
                      </c:pt>
                      <c:pt idx="6">
                        <c:v>124.83595745120002</c:v>
                      </c:pt>
                      <c:pt idx="7">
                        <c:v>152.19546330884094</c:v>
                      </c:pt>
                      <c:pt idx="8">
                        <c:v>135.82076581140956</c:v>
                      </c:pt>
                      <c:pt idx="9">
                        <c:v>106.97630591932098</c:v>
                      </c:pt>
                      <c:pt idx="10">
                        <c:v>122.85380512473679</c:v>
                      </c:pt>
                      <c:pt idx="11">
                        <c:v>118.84330526093738</c:v>
                      </c:pt>
                      <c:pt idx="12">
                        <c:v>112.88756091247738</c:v>
                      </c:pt>
                      <c:pt idx="13">
                        <c:v>143.08000000000001</c:v>
                      </c:pt>
                      <c:pt idx="14">
                        <c:v>122.35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8384-4B40-9227-4DEDA0C3653C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[1]Comparativo!$AA$2</c15:sqref>
                        </c15:formulaRef>
                      </c:ext>
                    </c:extLst>
                    <c:strCache>
                      <c:ptCount val="1"/>
                      <c:pt idx="0">
                        <c:v>11/21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[1]Comparativo!$AA$3:$AA$17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132.83434845256929</c:v>
                      </c:pt>
                      <c:pt idx="1">
                        <c:v>151.84213803764129</c:v>
                      </c:pt>
                      <c:pt idx="2">
                        <c:v>134.04148155658885</c:v>
                      </c:pt>
                      <c:pt idx="3">
                        <c:v>123.31120407245322</c:v>
                      </c:pt>
                      <c:pt idx="4">
                        <c:v>152.53624872729534</c:v>
                      </c:pt>
                      <c:pt idx="5">
                        <c:v>152.57052418445701</c:v>
                      </c:pt>
                      <c:pt idx="6">
                        <c:v>125.75350742389868</c:v>
                      </c:pt>
                      <c:pt idx="7">
                        <c:v>150.7762068071616</c:v>
                      </c:pt>
                      <c:pt idx="8">
                        <c:v>138.51948551437474</c:v>
                      </c:pt>
                      <c:pt idx="9">
                        <c:v>107.37718182395471</c:v>
                      </c:pt>
                      <c:pt idx="10">
                        <c:v>126.61804263953151</c:v>
                      </c:pt>
                      <c:pt idx="11">
                        <c:v>121.97512634365829</c:v>
                      </c:pt>
                      <c:pt idx="12">
                        <c:v>113.9600706753548</c:v>
                      </c:pt>
                      <c:pt idx="13">
                        <c:v>143.1</c:v>
                      </c:pt>
                      <c:pt idx="14">
                        <c:v>123.22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8384-4B40-9227-4DEDA0C3653C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[1]Comparativo!$AB$2</c15:sqref>
                        </c15:formulaRef>
                      </c:ext>
                    </c:extLst>
                    <c:strCache>
                      <c:ptCount val="1"/>
                      <c:pt idx="0">
                        <c:v>12/21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[1]Comparativo!$AB$3:$AB$17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134.03092209365025</c:v>
                      </c:pt>
                      <c:pt idx="1">
                        <c:v>153.80464325745976</c:v>
                      </c:pt>
                      <c:pt idx="2">
                        <c:v>136.07599331234164</c:v>
                      </c:pt>
                      <c:pt idx="3">
                        <c:v>125.32561672686417</c:v>
                      </c:pt>
                      <c:pt idx="4">
                        <c:v>153.1249059998743</c:v>
                      </c:pt>
                      <c:pt idx="5">
                        <c:v>157.95671068395527</c:v>
                      </c:pt>
                      <c:pt idx="6">
                        <c:v>126.96771312396679</c:v>
                      </c:pt>
                      <c:pt idx="7">
                        <c:v>153.09965676629372</c:v>
                      </c:pt>
                      <c:pt idx="8">
                        <c:v>139.04610104805371</c:v>
                      </c:pt>
                      <c:pt idx="9">
                        <c:v>107.5539605187421</c:v>
                      </c:pt>
                      <c:pt idx="10">
                        <c:v>129.5133498316861</c:v>
                      </c:pt>
                      <c:pt idx="11">
                        <c:v>123.5808125680432</c:v>
                      </c:pt>
                      <c:pt idx="12">
                        <c:v>114.79193160546347</c:v>
                      </c:pt>
                      <c:pt idx="13">
                        <c:v>144.35</c:v>
                      </c:pt>
                      <c:pt idx="14">
                        <c:v>123.59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8384-4B40-9227-4DEDA0C3653C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[1]Comparativo!$AC$2</c15:sqref>
                        </c15:formulaRef>
                      </c:ext>
                    </c:extLst>
                    <c:strCache>
                      <c:ptCount val="1"/>
                      <c:pt idx="0">
                        <c:v>01/22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[1]Comparativo!$AC$3:$AC$17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136.22340284469115</c:v>
                      </c:pt>
                      <c:pt idx="1">
                        <c:v>155.40612019135673</c:v>
                      </c:pt>
                      <c:pt idx="2">
                        <c:v>138.95891630838614</c:v>
                      </c:pt>
                      <c:pt idx="3">
                        <c:v>128.69500421800828</c:v>
                      </c:pt>
                      <c:pt idx="4">
                        <c:v>152.33835852308835</c:v>
                      </c:pt>
                      <c:pt idx="5">
                        <c:v>158.89239121304689</c:v>
                      </c:pt>
                      <c:pt idx="6">
                        <c:v>129.39631216213422</c:v>
                      </c:pt>
                      <c:pt idx="7">
                        <c:v>156.99067758554995</c:v>
                      </c:pt>
                      <c:pt idx="8">
                        <c:v>141.84411588500262</c:v>
                      </c:pt>
                      <c:pt idx="9">
                        <c:v>107.91407285412591</c:v>
                      </c:pt>
                      <c:pt idx="10">
                        <c:v>131.87097468373892</c:v>
                      </c:pt>
                      <c:pt idx="11">
                        <c:v>126.61574187458768</c:v>
                      </c:pt>
                      <c:pt idx="12">
                        <c:v>115.41184149813746</c:v>
                      </c:pt>
                      <c:pt idx="13">
                        <c:v>146.97</c:v>
                      </c:pt>
                      <c:pt idx="14">
                        <c:v>124.38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8384-4B40-9227-4DEDA0C3653C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[1]Comparativo!$AD$2</c15:sqref>
                        </c15:formulaRef>
                      </c:ext>
                    </c:extLst>
                    <c:strCache>
                      <c:ptCount val="1"/>
                      <c:pt idx="0">
                        <c:v>02/22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[1]Comparativo!$AD$3:$AD$17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137.21595077924027</c:v>
                      </c:pt>
                      <c:pt idx="1">
                        <c:v>156.69770474508971</c:v>
                      </c:pt>
                      <c:pt idx="2">
                        <c:v>140.82315067179667</c:v>
                      </c:pt>
                      <c:pt idx="3">
                        <c:v>131.59259252109487</c:v>
                      </c:pt>
                      <c:pt idx="4">
                        <c:v>152.45995480701839</c:v>
                      </c:pt>
                      <c:pt idx="5">
                        <c:v>159.2515882033077</c:v>
                      </c:pt>
                      <c:pt idx="6">
                        <c:v>130.03934769514819</c:v>
                      </c:pt>
                      <c:pt idx="7">
                        <c:v>158.52240935046248</c:v>
                      </c:pt>
                      <c:pt idx="8">
                        <c:v>144.79615836926703</c:v>
                      </c:pt>
                      <c:pt idx="9">
                        <c:v>108.34977190837012</c:v>
                      </c:pt>
                      <c:pt idx="10">
                        <c:v>133.87490969457559</c:v>
                      </c:pt>
                      <c:pt idx="11">
                        <c:v>129.63887255156087</c:v>
                      </c:pt>
                      <c:pt idx="12">
                        <c:v>116.5775722040282</c:v>
                      </c:pt>
                      <c:pt idx="13">
                        <c:v>149.66999999999999</c:v>
                      </c:pt>
                      <c:pt idx="14">
                        <c:v>124.98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8384-4B40-9227-4DEDA0C3653C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[1]Comparativo!$AE$2</c15:sqref>
                        </c15:formulaRef>
                      </c:ext>
                    </c:extLst>
                    <c:strCache>
                      <c:ptCount val="1"/>
                      <c:pt idx="0">
                        <c:v>03/22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[1]Comparativo!$AE$3:$AE$17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139.72525481113476</c:v>
                      </c:pt>
                      <c:pt idx="1">
                        <c:v>158.52585000622716</c:v>
                      </c:pt>
                      <c:pt idx="2">
                        <c:v>149.09069668251146</c:v>
                      </c:pt>
                      <c:pt idx="3">
                        <c:v>136.82137844896982</c:v>
                      </c:pt>
                      <c:pt idx="4">
                        <c:v>152.49595970368432</c:v>
                      </c:pt>
                      <c:pt idx="5">
                        <c:v>160.20340496642336</c:v>
                      </c:pt>
                      <c:pt idx="6">
                        <c:v>131.21959091156427</c:v>
                      </c:pt>
                      <c:pt idx="7">
                        <c:v>163.30756601547176</c:v>
                      </c:pt>
                      <c:pt idx="8">
                        <c:v>146.12305200328404</c:v>
                      </c:pt>
                      <c:pt idx="9">
                        <c:v>108.65723983522513</c:v>
                      </c:pt>
                      <c:pt idx="10">
                        <c:v>136.48907880781474</c:v>
                      </c:pt>
                      <c:pt idx="11">
                        <c:v>134.94789832441577</c:v>
                      </c:pt>
                      <c:pt idx="12">
                        <c:v>118.46618724467405</c:v>
                      </c:pt>
                      <c:pt idx="13">
                        <c:v>152.27000000000001</c:v>
                      </c:pt>
                      <c:pt idx="14">
                        <c:v>125.88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8384-4B40-9227-4DEDA0C3653C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[1]Comparativo!$AF$2</c15:sqref>
                        </c15:formulaRef>
                      </c:ext>
                    </c:extLst>
                    <c:strCache>
                      <c:ptCount val="1"/>
                      <c:pt idx="0">
                        <c:v>04/22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[1]Comparativo!$AF$3:$AF$17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142.9774670049415</c:v>
                      </c:pt>
                      <c:pt idx="1">
                        <c:v>165.4913222807493</c:v>
                      </c:pt>
                      <c:pt idx="2">
                        <c:v>153.71573925185953</c:v>
                      </c:pt>
                      <c:pt idx="3">
                        <c:v>140.65677381244245</c:v>
                      </c:pt>
                      <c:pt idx="4">
                        <c:v>157.01471096271629</c:v>
                      </c:pt>
                      <c:pt idx="5">
                        <c:v>162.00137931644258</c:v>
                      </c:pt>
                      <c:pt idx="6">
                        <c:v>135.09469153245851</c:v>
                      </c:pt>
                      <c:pt idx="7">
                        <c:v>165.32872099760181</c:v>
                      </c:pt>
                      <c:pt idx="8">
                        <c:v>148.94806328261959</c:v>
                      </c:pt>
                      <c:pt idx="9">
                        <c:v>108.71070361198007</c:v>
                      </c:pt>
                      <c:pt idx="10">
                        <c:v>139.64861582919599</c:v>
                      </c:pt>
                      <c:pt idx="11">
                        <c:v>138.77458718204028</c:v>
                      </c:pt>
                      <c:pt idx="12">
                        <c:v>119.72195024965207</c:v>
                      </c:pt>
                      <c:pt idx="13">
                        <c:v>154.41999999999999</c:v>
                      </c:pt>
                      <c:pt idx="14">
                        <c:v>126.98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8384-4B40-9227-4DEDA0C3653C}"/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[1]Comparativo!$AG$2</c15:sqref>
                        </c15:formulaRef>
                      </c:ext>
                    </c:extLst>
                    <c:strCache>
                      <c:ptCount val="1"/>
                      <c:pt idx="0">
                        <c:v>05/22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[1]Comparativo!$AG$3:$AG$17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146.21801048416324</c:v>
                      </c:pt>
                      <c:pt idx="1">
                        <c:v>172.81489241679424</c:v>
                      </c:pt>
                      <c:pt idx="2">
                        <c:v>157.3538342170491</c:v>
                      </c:pt>
                      <c:pt idx="3">
                        <c:v>144.57054498211448</c:v>
                      </c:pt>
                      <c:pt idx="4">
                        <c:v>157.18006003246825</c:v>
                      </c:pt>
                      <c:pt idx="5">
                        <c:v>163.17335620405038</c:v>
                      </c:pt>
                      <c:pt idx="6">
                        <c:v>138.09333490949277</c:v>
                      </c:pt>
                      <c:pt idx="7">
                        <c:v>166.15486172200485</c:v>
                      </c:pt>
                      <c:pt idx="8">
                        <c:v>151.05249143879956</c:v>
                      </c:pt>
                      <c:pt idx="9">
                        <c:v>108.97617891724595</c:v>
                      </c:pt>
                      <c:pt idx="10">
                        <c:v>142.86825399265265</c:v>
                      </c:pt>
                      <c:pt idx="11">
                        <c:v>142.1613301703471</c:v>
                      </c:pt>
                      <c:pt idx="12">
                        <c:v>120.28465211894768</c:v>
                      </c:pt>
                      <c:pt idx="13">
                        <c:v>155.22999999999999</c:v>
                      </c:pt>
                      <c:pt idx="14">
                        <c:v>128.87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384-4B40-9227-4DEDA0C3653C}"/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[1]Comparativo!$AH$2</c15:sqref>
                        </c15:formulaRef>
                      </c:ext>
                    </c:extLst>
                    <c:strCache>
                      <c:ptCount val="1"/>
                      <c:pt idx="0">
                        <c:v>06/22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[1]Comparativo!$AH$3:$AH$17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148.33393739557823</c:v>
                      </c:pt>
                      <c:pt idx="1">
                        <c:v>171.60081758840724</c:v>
                      </c:pt>
                      <c:pt idx="2">
                        <c:v>160.92492034434605</c:v>
                      </c:pt>
                      <c:pt idx="3">
                        <c:v>147.30037817291711</c:v>
                      </c:pt>
                      <c:pt idx="4">
                        <c:v>157.43355273532393</c:v>
                      </c:pt>
                      <c:pt idx="5">
                        <c:v>164.1755710679534</c:v>
                      </c:pt>
                      <c:pt idx="6">
                        <c:v>140.61631587736727</c:v>
                      </c:pt>
                      <c:pt idx="7">
                        <c:v>167.58630068292609</c:v>
                      </c:pt>
                      <c:pt idx="8">
                        <c:v>151.83760715368754</c:v>
                      </c:pt>
                      <c:pt idx="9">
                        <c:v>110.21178620224885</c:v>
                      </c:pt>
                      <c:pt idx="10">
                        <c:v>146.00550286671694</c:v>
                      </c:pt>
                      <c:pt idx="11">
                        <c:v>144.70733141814156</c:v>
                      </c:pt>
                      <c:pt idx="12">
                        <c:v>121.09062876306876</c:v>
                      </c:pt>
                      <c:pt idx="13">
                        <c:v>156.13</c:v>
                      </c:pt>
                      <c:pt idx="14">
                        <c:v>132.49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384-4B40-9227-4DEDA0C3653C}"/>
                  </c:ext>
                </c:extLst>
              </c15:ser>
            </c15:filteredBarSeries>
            <c15:filteredBarSeries>
              <c15:ser>
                <c:idx val="30"/>
                <c:order val="3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[1]Comparativo!$AI$2</c15:sqref>
                        </c15:formulaRef>
                      </c:ext>
                    </c:extLst>
                    <c:strCache>
                      <c:ptCount val="1"/>
                      <c:pt idx="0">
                        <c:v>07/22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5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5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5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[1]Comparativo!$AI$3:$AI$17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150.01211071134955</c:v>
                      </c:pt>
                      <c:pt idx="1">
                        <c:v>174.428237569506</c:v>
                      </c:pt>
                      <c:pt idx="2">
                        <c:v>164.65559330925569</c:v>
                      </c:pt>
                      <c:pt idx="3">
                        <c:v>151.94983948403237</c:v>
                      </c:pt>
                      <c:pt idx="4">
                        <c:v>152.75984369317268</c:v>
                      </c:pt>
                      <c:pt idx="5">
                        <c:v>165.57632880781961</c:v>
                      </c:pt>
                      <c:pt idx="6">
                        <c:v>143.1227846984938</c:v>
                      </c:pt>
                      <c:pt idx="7">
                        <c:v>166.72162938975805</c:v>
                      </c:pt>
                      <c:pt idx="8">
                        <c:v>153.86289505410397</c:v>
                      </c:pt>
                      <c:pt idx="9">
                        <c:v>111.46173243120901</c:v>
                      </c:pt>
                      <c:pt idx="10">
                        <c:v>148.89420047035682</c:v>
                      </c:pt>
                      <c:pt idx="11">
                        <c:v>148.52079150927705</c:v>
                      </c:pt>
                      <c:pt idx="12">
                        <c:v>120.2672083609995</c:v>
                      </c:pt>
                      <c:pt idx="13">
                        <c:v>156.46</c:v>
                      </c:pt>
                      <c:pt idx="14">
                        <c:v>134.03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8384-4B40-9227-4DEDA0C3653C}"/>
                  </c:ext>
                </c:extLst>
              </c15:ser>
            </c15:filteredBarSeries>
            <c15:filteredBar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[1]Comparativo!$AJ$2</c15:sqref>
                        </c15:formulaRef>
                      </c:ext>
                    </c:extLst>
                    <c:strCache>
                      <c:ptCount val="1"/>
                      <c:pt idx="0">
                        <c:v>08/22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5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5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5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[1]Comparativo!$AJ$3:$AJ$17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148.64527991655098</c:v>
                      </c:pt>
                      <c:pt idx="1">
                        <c:v>171.18440428135003</c:v>
                      </c:pt>
                      <c:pt idx="2">
                        <c:v>160.48186848854291</c:v>
                      </c:pt>
                      <c:pt idx="3">
                        <c:v>151.4965725063077</c:v>
                      </c:pt>
                      <c:pt idx="4">
                        <c:v>152.9083297100558</c:v>
                      </c:pt>
                      <c:pt idx="5">
                        <c:v>166.64176234200852</c:v>
                      </c:pt>
                      <c:pt idx="6">
                        <c:v>145.05282948769184</c:v>
                      </c:pt>
                      <c:pt idx="7">
                        <c:v>164.81606611392309</c:v>
                      </c:pt>
                      <c:pt idx="8">
                        <c:v>154.46513760789344</c:v>
                      </c:pt>
                      <c:pt idx="9">
                        <c:v>112.81246095198306</c:v>
                      </c:pt>
                      <c:pt idx="10">
                        <c:v>149.69811088737575</c:v>
                      </c:pt>
                      <c:pt idx="11">
                        <c:v>147.73493127298266</c:v>
                      </c:pt>
                      <c:pt idx="12">
                        <c:v>119.83430305622142</c:v>
                      </c:pt>
                      <c:pt idx="13">
                        <c:v>155.36000000000001</c:v>
                      </c:pt>
                      <c:pt idx="14">
                        <c:v>134.47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8384-4B40-9227-4DEDA0C3653C}"/>
                  </c:ext>
                </c:extLst>
              </c15:ser>
            </c15:filteredBarSeries>
            <c15:filteredBar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[1]Comparativo!$AK$2</c15:sqref>
                        </c15:formulaRef>
                      </c:ext>
                    </c:extLst>
                    <c:strCache>
                      <c:ptCount val="1"/>
                      <c:pt idx="0">
                        <c:v>09/22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5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5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5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[1]Comparativo!$AK$3:$AK$17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147.91686924851709</c:v>
                      </c:pt>
                      <c:pt idx="1">
                        <c:v>167.30847845039156</c:v>
                      </c:pt>
                      <c:pt idx="2">
                        <c:v>159.52324534382257</c:v>
                      </c:pt>
                      <c:pt idx="3">
                        <c:v>151.21009542157881</c:v>
                      </c:pt>
                      <c:pt idx="4">
                        <c:v>153.04286952645816</c:v>
                      </c:pt>
                      <c:pt idx="5">
                        <c:v>167.03765268635132</c:v>
                      </c:pt>
                      <c:pt idx="6">
                        <c:v>145.65252063549244</c:v>
                      </c:pt>
                      <c:pt idx="7">
                        <c:v>161.72526287905521</c:v>
                      </c:pt>
                      <c:pt idx="8">
                        <c:v>155.22898900172348</c:v>
                      </c:pt>
                      <c:pt idx="9">
                        <c:v>113.05007773756053</c:v>
                      </c:pt>
                      <c:pt idx="10">
                        <c:v>150.34139293235171</c:v>
                      </c:pt>
                      <c:pt idx="11">
                        <c:v>147.71723332862572</c:v>
                      </c:pt>
                      <c:pt idx="12">
                        <c:v>119.4867408682865</c:v>
                      </c:pt>
                      <c:pt idx="13">
                        <c:v>153.88999999999999</c:v>
                      </c:pt>
                      <c:pt idx="14">
                        <c:v>134.6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8384-4B40-9227-4DEDA0C3653C}"/>
                  </c:ext>
                </c:extLst>
              </c15:ser>
            </c15:filteredBarSeries>
            <c15:filteredBar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[1]Comparativo!$AL$2</c15:sqref>
                        </c15:formulaRef>
                      </c:ext>
                    </c:extLst>
                    <c:strCache>
                      <c:ptCount val="1"/>
                      <c:pt idx="0">
                        <c:v>10/22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5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5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5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[1]Comparativo!$AL$3:$AL$17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147.98475995155715</c:v>
                      </c:pt>
                      <c:pt idx="1">
                        <c:v>168.98570685499524</c:v>
                      </c:pt>
                      <c:pt idx="2">
                        <c:v>155.9255981475583</c:v>
                      </c:pt>
                      <c:pt idx="3">
                        <c:v>150.29564666796648</c:v>
                      </c:pt>
                      <c:pt idx="4">
                        <c:v>146.82177029240538</c:v>
                      </c:pt>
                      <c:pt idx="5">
                        <c:v>167.52903416902808</c:v>
                      </c:pt>
                      <c:pt idx="6">
                        <c:v>146.87310602862223</c:v>
                      </c:pt>
                      <c:pt idx="7">
                        <c:v>160.54852231019103</c:v>
                      </c:pt>
                      <c:pt idx="8">
                        <c:v>155.41537539847502</c:v>
                      </c:pt>
                      <c:pt idx="9">
                        <c:v>113.50359805072306</c:v>
                      </c:pt>
                      <c:pt idx="10">
                        <c:v>152.73529366555491</c:v>
                      </c:pt>
                      <c:pt idx="11">
                        <c:v>147.17914431332864</c:v>
                      </c:pt>
                      <c:pt idx="12">
                        <c:v>120.19180631051391</c:v>
                      </c:pt>
                      <c:pt idx="13">
                        <c:v>152.4</c:v>
                      </c:pt>
                      <c:pt idx="14">
                        <c:v>134.66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8384-4B40-9227-4DEDA0C3653C}"/>
                  </c:ext>
                </c:extLst>
              </c15:ser>
            </c15:filteredBarSeries>
            <c15:filteredBar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[1]Comparativo!$AM$2</c15:sqref>
                        </c15:formulaRef>
                      </c:ext>
                    </c:extLst>
                    <c:strCache>
                      <c:ptCount val="1"/>
                      <c:pt idx="0">
                        <c:v>11/22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5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5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5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[1]Comparativo!$D$3:$D$17</c15:sqref>
                        </c15:formulaRef>
                      </c:ext>
                    </c:extLst>
                    <c:strCache>
                      <c:ptCount val="15"/>
                      <c:pt idx="0">
                        <c:v>Estruturas em Concreto Armado</c:v>
                      </c:pt>
                      <c:pt idx="1">
                        <c:v>Estruturas e Fundações Metálicas</c:v>
                      </c:pt>
                      <c:pt idx="2">
                        <c:v>Dragagem</c:v>
                      </c:pt>
                      <c:pt idx="3">
                        <c:v>Enrocamento</c:v>
                      </c:pt>
                      <c:pt idx="4">
                        <c:v>Rede de Energia Elétrica e Sinalização Ferroviária</c:v>
                      </c:pt>
                      <c:pt idx="5">
                        <c:v>Linhas Férreas</c:v>
                      </c:pt>
                      <c:pt idx="6">
                        <c:v>Obras Complementares</c:v>
                      </c:pt>
                      <c:pt idx="7">
                        <c:v>Produtos Industriais</c:v>
                      </c:pt>
                      <c:pt idx="8">
                        <c:v>Máquinas e Equipamentos Industriais</c:v>
                      </c:pt>
                      <c:pt idx="9">
                        <c:v>Consultoria</c:v>
                      </c:pt>
                      <c:pt idx="10">
                        <c:v>Pavimentação</c:v>
                      </c:pt>
                      <c:pt idx="11">
                        <c:v>Terraplenagem</c:v>
                      </c:pt>
                      <c:pt idx="12">
                        <c:v>IPCA</c:v>
                      </c:pt>
                      <c:pt idx="13">
                        <c:v>IGP-M</c:v>
                      </c:pt>
                      <c:pt idx="14">
                        <c:v>INCC-M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[1]Comparativo!$AM$3:$AM$17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148.14299479327809</c:v>
                      </c:pt>
                      <c:pt idx="1">
                        <c:v>171.0329013399365</c:v>
                      </c:pt>
                      <c:pt idx="2">
                        <c:v>155.56399288912792</c:v>
                      </c:pt>
                      <c:pt idx="3">
                        <c:v>150.38077900918307</c:v>
                      </c:pt>
                      <c:pt idx="4">
                        <c:v>146.84027407474255</c:v>
                      </c:pt>
                      <c:pt idx="5">
                        <c:v>167.62209382004332</c:v>
                      </c:pt>
                      <c:pt idx="6">
                        <c:v>147.26433132372995</c:v>
                      </c:pt>
                      <c:pt idx="7">
                        <c:v>160.19395608365113</c:v>
                      </c:pt>
                      <c:pt idx="8">
                        <c:v>155.22177762327772</c:v>
                      </c:pt>
                      <c:pt idx="9">
                        <c:v>114.50793865390096</c:v>
                      </c:pt>
                      <c:pt idx="10">
                        <c:v>153.31770601165141</c:v>
                      </c:pt>
                      <c:pt idx="11">
                        <c:v>147.23652855715267</c:v>
                      </c:pt>
                      <c:pt idx="12">
                        <c:v>120.6845455807271</c:v>
                      </c:pt>
                      <c:pt idx="13">
                        <c:v>151.54</c:v>
                      </c:pt>
                      <c:pt idx="14">
                        <c:v>134.85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8384-4B40-9227-4DEDA0C3653C}"/>
                  </c:ext>
                </c:extLst>
              </c15:ser>
            </c15:filteredBarSeries>
          </c:ext>
        </c:extLst>
      </c:barChart>
      <c:catAx>
        <c:axId val="33521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5208575"/>
        <c:crosses val="autoZero"/>
        <c:auto val="1"/>
        <c:lblAlgn val="ctr"/>
        <c:lblOffset val="100"/>
        <c:noMultiLvlLbl val="0"/>
      </c:catAx>
      <c:valAx>
        <c:axId val="335208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521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4599242544806263"/>
          <c:y val="0.83382010006416007"/>
          <c:w val="0.10529092108768849"/>
          <c:h val="6.52125665418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Resultado da AMC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463613886168566"/>
          <c:y val="0.18058426966292138"/>
          <c:w val="0.84099800225382959"/>
          <c:h val="0.504149340882951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'Avaliação MC'!$G$52</c:f>
              <c:strCache>
                <c:ptCount val="1"/>
                <c:pt idx="0">
                  <c:v>Critério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'Avaliação MC'!$H$51:$K$51</c:f>
              <c:strCache>
                <c:ptCount val="4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</c:strCache>
            </c:strRef>
          </c:cat>
          <c:val>
            <c:numRef>
              <c:f>'Avaliação MC'!$H$52:$K$52</c:f>
              <c:numCache>
                <c:formatCode>0.00</c:formatCode>
                <c:ptCount val="4"/>
                <c:pt idx="0">
                  <c:v>10.617333675339907</c:v>
                </c:pt>
                <c:pt idx="1">
                  <c:v>15.926000513009859</c:v>
                </c:pt>
                <c:pt idx="2">
                  <c:v>21.234667350679814</c:v>
                </c:pt>
                <c:pt idx="3">
                  <c:v>26.543334188349764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2-4069-A27B-3F396F601A41}"/>
            </c:ext>
          </c:extLst>
        </c:ser>
        <c:ser>
          <c:idx val="1"/>
          <c:order val="1"/>
          <c:tx>
            <c:strRef>
              <c:f>'Avaliação MC'!$G$53</c:f>
              <c:strCache>
                <c:ptCount val="1"/>
                <c:pt idx="0">
                  <c:v>Critério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'Avaliação MC'!$H$51:$K$51</c:f>
              <c:strCache>
                <c:ptCount val="4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</c:strCache>
            </c:strRef>
          </c:cat>
          <c:val>
            <c:numRef>
              <c:f>'Avaliação MC'!$H$53:$K$53</c:f>
              <c:numCache>
                <c:formatCode>0.00</c:formatCode>
                <c:ptCount val="4"/>
                <c:pt idx="0">
                  <c:v>6.2941205102255635</c:v>
                </c:pt>
                <c:pt idx="1">
                  <c:v>5.035296408180451</c:v>
                </c:pt>
                <c:pt idx="2">
                  <c:v>3.1470602551127818</c:v>
                </c:pt>
                <c:pt idx="3">
                  <c:v>2.5176482040902255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32-4069-A27B-3F396F601A41}"/>
            </c:ext>
          </c:extLst>
        </c:ser>
        <c:ser>
          <c:idx val="2"/>
          <c:order val="2"/>
          <c:tx>
            <c:strRef>
              <c:f>'Avaliação MC'!$G$54</c:f>
              <c:strCache>
                <c:ptCount val="1"/>
                <c:pt idx="0">
                  <c:v>Critério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'Avaliação MC'!$H$51:$K$51</c:f>
              <c:strCache>
                <c:ptCount val="4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</c:strCache>
            </c:strRef>
          </c:cat>
          <c:val>
            <c:numRef>
              <c:f>'Avaliação MC'!$H$54:$K$54</c:f>
              <c:numCache>
                <c:formatCode>0.00</c:formatCode>
                <c:ptCount val="4"/>
                <c:pt idx="0">
                  <c:v>26.865018120569864</c:v>
                </c:pt>
                <c:pt idx="1">
                  <c:v>33.581272650712329</c:v>
                </c:pt>
                <c:pt idx="2">
                  <c:v>47.013781710997264</c:v>
                </c:pt>
                <c:pt idx="3">
                  <c:v>67.162545301424657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32-4069-A27B-3F396F60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563440"/>
        <c:axId val="643555952"/>
      </c:barChart>
      <c:catAx>
        <c:axId val="64356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3555952"/>
        <c:crosses val="autoZero"/>
        <c:auto val="1"/>
        <c:lblAlgn val="ctr"/>
        <c:lblOffset val="100"/>
        <c:noMultiLvlLbl val="0"/>
      </c:catAx>
      <c:valAx>
        <c:axId val="64355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356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44155</xdr:colOff>
      <xdr:row>18</xdr:row>
      <xdr:rowOff>57346</xdr:rowOff>
    </xdr:from>
    <xdr:to>
      <xdr:col>11</xdr:col>
      <xdr:colOff>314030</xdr:colOff>
      <xdr:row>41</xdr:row>
      <xdr:rowOff>82746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5A6D79-1E39-4D6E-97B8-E223ED8AF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0.00538</cdr:x>
      <cdr:y>0.09136</cdr:y>
    </cdr:from>
    <cdr:to>
      <cdr:x>0.80459</cdr:x>
      <cdr:y>0.93667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EF9849AD-799D-EF26-3E66-80F0ADD63D80}"/>
            </a:ext>
          </a:extLst>
        </cdr:cNvPr>
        <cdr:cNvSpPr/>
      </cdr:nvSpPr>
      <cdr:spPr>
        <a:xfrm xmlns:a="http://schemas.openxmlformats.org/drawingml/2006/main">
          <a:off x="60186" y="343320"/>
          <a:ext cx="8938986" cy="31765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30196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0.80445</cdr:x>
      <cdr:y>0.09107</cdr:y>
    </cdr:from>
    <cdr:to>
      <cdr:x>1</cdr:x>
      <cdr:y>0.93562</cdr:y>
    </cdr:to>
    <cdr:sp macro="" textlink="">
      <cdr:nvSpPr>
        <cdr:cNvPr id="3" name="Retângulo 2">
          <a:extLst xmlns:a="http://schemas.openxmlformats.org/drawingml/2006/main">
            <a:ext uri="{FF2B5EF4-FFF2-40B4-BE49-F238E27FC236}">
              <a16:creationId xmlns:a16="http://schemas.microsoft.com/office/drawing/2014/main" id="{A435E37E-8A90-07AA-D364-E66730F1CA1D}"/>
            </a:ext>
          </a:extLst>
        </cdr:cNvPr>
        <cdr:cNvSpPr/>
      </cdr:nvSpPr>
      <cdr:spPr>
        <a:xfrm xmlns:a="http://schemas.openxmlformats.org/drawingml/2006/main">
          <a:off x="9014414" y="348530"/>
          <a:ext cx="2191207" cy="3232281"/>
        </a:xfrm>
        <a:prstGeom xmlns:a="http://schemas.openxmlformats.org/drawingml/2006/main" prst="rect">
          <a:avLst/>
        </a:prstGeom>
        <a:solidFill xmlns:a="http://schemas.openxmlformats.org/drawingml/2006/main">
          <a:srgbClr val="B9CDE5">
            <a:alpha val="30196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B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344958</xdr:colOff>
      <xdr:row>34</xdr:row>
      <xdr:rowOff>76201</xdr:rowOff>
    </xdr:from>
    <xdr:to>
      <xdr:col>5</xdr:col>
      <xdr:colOff>317500</xdr:colOff>
      <xdr:row>43</xdr:row>
      <xdr:rowOff>114301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070DCA-0B9B-3FC8-933D-AC917D59F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8208" y="6705601"/>
          <a:ext cx="2677642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242095</xdr:colOff>
      <xdr:row>47</xdr:row>
      <xdr:rowOff>55562</xdr:rowOff>
    </xdr:from>
    <xdr:to>
      <xdr:col>5</xdr:col>
      <xdr:colOff>1111250</xdr:colOff>
      <xdr:row>58</xdr:row>
      <xdr:rowOff>39688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21EDD4-96A5-4AFF-9D65-46E465032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520903</xdr:colOff>
      <xdr:row>1</xdr:row>
      <xdr:rowOff>9071</xdr:rowOff>
    </xdr:from>
    <xdr:to>
      <xdr:col>29</xdr:col>
      <xdr:colOff>286091</xdr:colOff>
      <xdr:row>20</xdr:row>
      <xdr:rowOff>9070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C87DF5-4DB1-4082-BE53-8DC031BA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4046" y="272142"/>
          <a:ext cx="9625833" cy="5279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x\Pessoal%203\Pessoal%203\Comparativo%20&#236;ndices%20setoriais.xlsx" TargetMode="External"/><Relationship Id="rId1" Type="http://schemas.openxmlformats.org/officeDocument/2006/relationships/externalLinkPath" Target="file:///D:\Dax\Pessoal%203\Pessoal%203\Comparativo%20&#236;ndices%20setoria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 Obras Portuárias"/>
      <sheetName val="IPCA"/>
      <sheetName val="IGP-M e INCC"/>
      <sheetName val="Comparativo"/>
    </sheetNames>
    <sheetDataSet>
      <sheetData sheetId="0"/>
      <sheetData sheetId="1"/>
      <sheetData sheetId="2"/>
      <sheetData sheetId="3">
        <row r="2">
          <cell r="E2" t="str">
            <v>01/20</v>
          </cell>
          <cell r="F2" t="str">
            <v>02/20</v>
          </cell>
          <cell r="G2" t="str">
            <v>03/20</v>
          </cell>
          <cell r="H2" t="str">
            <v>04/20</v>
          </cell>
          <cell r="I2" t="str">
            <v>05/20</v>
          </cell>
          <cell r="J2" t="str">
            <v>06/20</v>
          </cell>
          <cell r="K2" t="str">
            <v>07/20</v>
          </cell>
          <cell r="L2" t="str">
            <v>08/20</v>
          </cell>
          <cell r="M2" t="str">
            <v>09/20</v>
          </cell>
          <cell r="N2" t="str">
            <v>10/20</v>
          </cell>
          <cell r="O2" t="str">
            <v>11/20</v>
          </cell>
          <cell r="P2" t="str">
            <v>12/20</v>
          </cell>
          <cell r="Q2" t="str">
            <v>01/21</v>
          </cell>
          <cell r="R2" t="str">
            <v>02/21</v>
          </cell>
          <cell r="S2" t="str">
            <v>03/21</v>
          </cell>
          <cell r="T2" t="str">
            <v>04/21</v>
          </cell>
          <cell r="U2" t="str">
            <v>05/21</v>
          </cell>
          <cell r="V2" t="str">
            <v>06/21</v>
          </cell>
          <cell r="W2" t="str">
            <v>07/21</v>
          </cell>
          <cell r="X2" t="str">
            <v>08/21</v>
          </cell>
          <cell r="Y2" t="str">
            <v>09/21</v>
          </cell>
          <cell r="Z2" t="str">
            <v>10/21</v>
          </cell>
          <cell r="AA2" t="str">
            <v>11/21</v>
          </cell>
          <cell r="AB2" t="str">
            <v>12/21</v>
          </cell>
          <cell r="AC2" t="str">
            <v>01/22</v>
          </cell>
          <cell r="AD2" t="str">
            <v>02/22</v>
          </cell>
          <cell r="AE2" t="str">
            <v>03/22</v>
          </cell>
          <cell r="AF2" t="str">
            <v>04/22</v>
          </cell>
          <cell r="AG2" t="str">
            <v>05/22</v>
          </cell>
          <cell r="AH2" t="str">
            <v>06/22</v>
          </cell>
          <cell r="AI2" t="str">
            <v>07/22</v>
          </cell>
          <cell r="AJ2" t="str">
            <v>08/22</v>
          </cell>
          <cell r="AK2" t="str">
            <v>09/22</v>
          </cell>
          <cell r="AL2" t="str">
            <v>10/22</v>
          </cell>
          <cell r="AM2" t="str">
            <v>11/22</v>
          </cell>
          <cell r="AN2" t="str">
            <v>12/22</v>
          </cell>
        </row>
        <row r="3">
          <cell r="D3" t="str">
            <v>Estruturas em Concreto Armado</v>
          </cell>
          <cell r="E3">
            <v>100</v>
          </cell>
          <cell r="F3">
            <v>99.994342441413337</v>
          </cell>
          <cell r="G3">
            <v>99.326573729480316</v>
          </cell>
          <cell r="H3">
            <v>99.012756026625894</v>
          </cell>
          <cell r="I3">
            <v>98.538935494992188</v>
          </cell>
          <cell r="J3">
            <v>98.943627732645012</v>
          </cell>
          <cell r="K3">
            <v>100.32424882649862</v>
          </cell>
          <cell r="L3">
            <v>102.56499562423205</v>
          </cell>
          <cell r="M3">
            <v>104.7329013551621</v>
          </cell>
          <cell r="N3">
            <v>106.75424095895619</v>
          </cell>
          <cell r="O3">
            <v>108.79485162168612</v>
          </cell>
          <cell r="P3">
            <v>111.1266497529238</v>
          </cell>
          <cell r="Q3">
            <v>112.91196308443021</v>
          </cell>
          <cell r="R3">
            <v>115.52469435923729</v>
          </cell>
          <cell r="S3">
            <v>117.70144002545899</v>
          </cell>
          <cell r="T3">
            <v>120.49273799315787</v>
          </cell>
          <cell r="U3">
            <v>122.54236538988533</v>
          </cell>
          <cell r="V3">
            <v>125.64588987208613</v>
          </cell>
          <cell r="W3">
            <v>128.14317159198393</v>
          </cell>
          <cell r="X3">
            <v>129.40887352704576</v>
          </cell>
          <cell r="Y3">
            <v>130.24937457457807</v>
          </cell>
          <cell r="Z3">
            <v>131.56652493303744</v>
          </cell>
          <cell r="AA3">
            <v>132.83434845256929</v>
          </cell>
          <cell r="AB3">
            <v>134.03092209365025</v>
          </cell>
          <cell r="AC3">
            <v>136.22340284469115</v>
          </cell>
          <cell r="AD3">
            <v>137.21595077924027</v>
          </cell>
          <cell r="AE3">
            <v>139.72525481113476</v>
          </cell>
          <cell r="AF3">
            <v>142.9774670049415</v>
          </cell>
          <cell r="AG3">
            <v>146.21801048416324</v>
          </cell>
          <cell r="AH3">
            <v>148.33393739557823</v>
          </cell>
          <cell r="AI3">
            <v>150.01211071134955</v>
          </cell>
          <cell r="AJ3">
            <v>148.64527991655098</v>
          </cell>
          <cell r="AK3">
            <v>147.91686924851709</v>
          </cell>
          <cell r="AL3">
            <v>147.98475995155715</v>
          </cell>
          <cell r="AM3">
            <v>148.14299479327809</v>
          </cell>
          <cell r="AN3">
            <v>147.87585194876371</v>
          </cell>
        </row>
        <row r="4">
          <cell r="D4" t="str">
            <v>Estruturas e Fundações Metálicas</v>
          </cell>
          <cell r="E4">
            <v>100</v>
          </cell>
          <cell r="F4">
            <v>99.750474362449538</v>
          </cell>
          <cell r="G4">
            <v>99.99765566048103</v>
          </cell>
          <cell r="H4">
            <v>98.883508304090142</v>
          </cell>
          <cell r="I4">
            <v>99.172594671023234</v>
          </cell>
          <cell r="J4">
            <v>99.49757873684058</v>
          </cell>
          <cell r="K4">
            <v>100.56410669675239</v>
          </cell>
          <cell r="L4">
            <v>102.34155561579209</v>
          </cell>
          <cell r="M4">
            <v>103.90186008688711</v>
          </cell>
          <cell r="N4">
            <v>107.32503534824434</v>
          </cell>
          <cell r="O4">
            <v>111.03465959457583</v>
          </cell>
          <cell r="P4">
            <v>114.47395219012597</v>
          </cell>
          <cell r="Q4">
            <v>117.45331467629802</v>
          </cell>
          <cell r="R4">
            <v>120.27121077810096</v>
          </cell>
          <cell r="S4">
            <v>122.69701609535603</v>
          </cell>
          <cell r="T4">
            <v>127.5269415893157</v>
          </cell>
          <cell r="U4">
            <v>133.07145107290165</v>
          </cell>
          <cell r="V4">
            <v>137.40774657689801</v>
          </cell>
          <cell r="W4">
            <v>139.50050916123928</v>
          </cell>
          <cell r="X4">
            <v>141.49671426164295</v>
          </cell>
          <cell r="Y4">
            <v>142.22199430032452</v>
          </cell>
          <cell r="Z4">
            <v>147.61705213957609</v>
          </cell>
          <cell r="AA4">
            <v>151.84213803764129</v>
          </cell>
          <cell r="AB4">
            <v>153.80464325745976</v>
          </cell>
          <cell r="AC4">
            <v>155.40612019135673</v>
          </cell>
          <cell r="AD4">
            <v>156.69770474508971</v>
          </cell>
          <cell r="AE4">
            <v>158.52585000622716</v>
          </cell>
          <cell r="AF4">
            <v>165.4913222807493</v>
          </cell>
          <cell r="AG4">
            <v>172.81489241679424</v>
          </cell>
          <cell r="AH4">
            <v>171.60081758840724</v>
          </cell>
          <cell r="AI4">
            <v>174.428237569506</v>
          </cell>
          <cell r="AJ4">
            <v>171.18440428135003</v>
          </cell>
          <cell r="AK4">
            <v>167.30847845039156</v>
          </cell>
          <cell r="AL4">
            <v>168.98570685499524</v>
          </cell>
          <cell r="AM4">
            <v>171.0329013399365</v>
          </cell>
          <cell r="AN4">
            <v>170.76945618649216</v>
          </cell>
        </row>
        <row r="5">
          <cell r="D5" t="str">
            <v>Dragagem</v>
          </cell>
          <cell r="E5">
            <v>100</v>
          </cell>
          <cell r="F5">
            <v>97.866407742165862</v>
          </cell>
          <cell r="G5">
            <v>95.313348976076298</v>
          </cell>
          <cell r="H5">
            <v>91.378673776069249</v>
          </cell>
          <cell r="I5">
            <v>88.946186833424633</v>
          </cell>
          <cell r="J5">
            <v>89.873068949669545</v>
          </cell>
          <cell r="K5">
            <v>92.858048169214968</v>
          </cell>
          <cell r="L5">
            <v>95.873115238669413</v>
          </cell>
          <cell r="M5">
            <v>98.438297314246128</v>
          </cell>
          <cell r="N5">
            <v>99.150156004950745</v>
          </cell>
          <cell r="O5">
            <v>101.32055903886405</v>
          </cell>
          <cell r="P5">
            <v>102.80489296770904</v>
          </cell>
          <cell r="Q5">
            <v>105.74060746597485</v>
          </cell>
          <cell r="R5">
            <v>108.06740119227238</v>
          </cell>
          <cell r="S5">
            <v>112.90316892288804</v>
          </cell>
          <cell r="T5">
            <v>114.14790217150515</v>
          </cell>
          <cell r="U5">
            <v>117.68316942986279</v>
          </cell>
          <cell r="V5">
            <v>119.86294047565254</v>
          </cell>
          <cell r="W5">
            <v>122.84946266185996</v>
          </cell>
          <cell r="X5">
            <v>125.59263696308892</v>
          </cell>
          <cell r="Y5">
            <v>126.75460107148014</v>
          </cell>
          <cell r="Z5">
            <v>130.20224986581701</v>
          </cell>
          <cell r="AA5">
            <v>134.04148155658885</v>
          </cell>
          <cell r="AB5">
            <v>136.07599331234164</v>
          </cell>
          <cell r="AC5">
            <v>138.95891630838614</v>
          </cell>
          <cell r="AD5">
            <v>140.82315067179667</v>
          </cell>
          <cell r="AE5">
            <v>149.09069668251146</v>
          </cell>
          <cell r="AF5">
            <v>153.71573925185953</v>
          </cell>
          <cell r="AG5">
            <v>157.3538342170491</v>
          </cell>
          <cell r="AH5">
            <v>160.92492034434605</v>
          </cell>
          <cell r="AI5">
            <v>164.65559330925569</v>
          </cell>
          <cell r="AJ5">
            <v>160.48186848854291</v>
          </cell>
          <cell r="AK5">
            <v>159.52324534382257</v>
          </cell>
          <cell r="AL5">
            <v>155.9255981475583</v>
          </cell>
          <cell r="AM5">
            <v>155.56399288912792</v>
          </cell>
          <cell r="AN5">
            <v>151.6464005343073</v>
          </cell>
        </row>
        <row r="6">
          <cell r="D6" t="str">
            <v>Enrocamento</v>
          </cell>
          <cell r="E6">
            <v>100</v>
          </cell>
          <cell r="F6">
            <v>99.377433559130296</v>
          </cell>
          <cell r="G6">
            <v>97.684825015395248</v>
          </cell>
          <cell r="H6">
            <v>95.874073630788175</v>
          </cell>
          <cell r="I6">
            <v>94.551337118279903</v>
          </cell>
          <cell r="J6">
            <v>95.300347285899889</v>
          </cell>
          <cell r="K6">
            <v>96.938324417924505</v>
          </cell>
          <cell r="L6">
            <v>98.595992023427783</v>
          </cell>
          <cell r="M6">
            <v>99.588430495524264</v>
          </cell>
          <cell r="N6">
            <v>100.01602264018361</v>
          </cell>
          <cell r="O6">
            <v>100.82719292996174</v>
          </cell>
          <cell r="P6">
            <v>101.59126051847717</v>
          </cell>
          <cell r="Q6">
            <v>103.06708081008922</v>
          </cell>
          <cell r="R6">
            <v>104.30777368310305</v>
          </cell>
          <cell r="S6">
            <v>106.93799624336653</v>
          </cell>
          <cell r="T6">
            <v>107.74607783142253</v>
          </cell>
          <cell r="U6">
            <v>109.77651312601711</v>
          </cell>
          <cell r="V6">
            <v>110.91296231590856</v>
          </cell>
          <cell r="W6">
            <v>112.88490532164003</v>
          </cell>
          <cell r="X6">
            <v>115.21822642886239</v>
          </cell>
          <cell r="Y6">
            <v>116.58980303735207</v>
          </cell>
          <cell r="Z6">
            <v>119.46036520036988</v>
          </cell>
          <cell r="AA6">
            <v>123.31120407245322</v>
          </cell>
          <cell r="AB6">
            <v>125.32561672686417</v>
          </cell>
          <cell r="AC6">
            <v>128.69500421800828</v>
          </cell>
          <cell r="AD6">
            <v>131.59259252109487</v>
          </cell>
          <cell r="AE6">
            <v>136.82137844896982</v>
          </cell>
          <cell r="AF6">
            <v>140.65677381244245</v>
          </cell>
          <cell r="AG6">
            <v>144.57054498211448</v>
          </cell>
          <cell r="AH6">
            <v>147.30037817291711</v>
          </cell>
          <cell r="AI6">
            <v>151.94983948403237</v>
          </cell>
          <cell r="AJ6">
            <v>151.4965725063077</v>
          </cell>
          <cell r="AK6">
            <v>151.21009542157881</v>
          </cell>
          <cell r="AL6">
            <v>150.29564666796648</v>
          </cell>
          <cell r="AM6">
            <v>150.38077900918307</v>
          </cell>
          <cell r="AN6">
            <v>149.05167204937288</v>
          </cell>
        </row>
        <row r="7">
          <cell r="D7" t="str">
            <v>Rede de Energia Elétrica e Sinalização Ferroviária</v>
          </cell>
          <cell r="E7">
            <v>100</v>
          </cell>
          <cell r="F7">
            <v>99.789257414957802</v>
          </cell>
          <cell r="G7">
            <v>101.26071829313092</v>
          </cell>
          <cell r="H7">
            <v>102.72333746250251</v>
          </cell>
          <cell r="I7">
            <v>104.9235556795218</v>
          </cell>
          <cell r="J7">
            <v>104.65128573941753</v>
          </cell>
          <cell r="K7">
            <v>106.97948085496591</v>
          </cell>
          <cell r="L7">
            <v>110.04500156325059</v>
          </cell>
          <cell r="M7">
            <v>112.43016645200457</v>
          </cell>
          <cell r="N7">
            <v>115.01996676611311</v>
          </cell>
          <cell r="O7">
            <v>118.32913580044355</v>
          </cell>
          <cell r="P7">
            <v>120.98456529328496</v>
          </cell>
          <cell r="Q7">
            <v>123.50490805990123</v>
          </cell>
          <cell r="R7">
            <v>125.89499513706018</v>
          </cell>
          <cell r="S7">
            <v>131.13129208357151</v>
          </cell>
          <cell r="T7">
            <v>135.23949636897459</v>
          </cell>
          <cell r="U7">
            <v>140.58198497274117</v>
          </cell>
          <cell r="V7">
            <v>143.68159639331211</v>
          </cell>
          <cell r="W7">
            <v>143.42318150205145</v>
          </cell>
          <cell r="X7">
            <v>143.7680992969475</v>
          </cell>
          <cell r="Y7">
            <v>142.70818806041171</v>
          </cell>
          <cell r="Z7">
            <v>147.9387424537839</v>
          </cell>
          <cell r="AA7">
            <v>152.53624872729534</v>
          </cell>
          <cell r="AB7">
            <v>153.1249059998743</v>
          </cell>
          <cell r="AC7">
            <v>152.33835852308835</v>
          </cell>
          <cell r="AD7">
            <v>152.45995480701839</v>
          </cell>
          <cell r="AE7">
            <v>152.49595970368432</v>
          </cell>
          <cell r="AF7">
            <v>157.01471096271629</v>
          </cell>
          <cell r="AG7">
            <v>157.18006003246825</v>
          </cell>
          <cell r="AH7">
            <v>157.43355273532393</v>
          </cell>
          <cell r="AI7">
            <v>152.75984369317268</v>
          </cell>
          <cell r="AJ7">
            <v>152.9083297100558</v>
          </cell>
          <cell r="AK7">
            <v>153.04286952645816</v>
          </cell>
          <cell r="AL7">
            <v>146.82177029240538</v>
          </cell>
          <cell r="AM7">
            <v>146.84027407474255</v>
          </cell>
          <cell r="AN7">
            <v>146.04880440955162</v>
          </cell>
        </row>
        <row r="8">
          <cell r="D8" t="str">
            <v>Linhas Férreas</v>
          </cell>
          <cell r="E8">
            <v>100</v>
          </cell>
          <cell r="F8">
            <v>100.2088868651055</v>
          </cell>
          <cell r="G8">
            <v>100.08023908151671</v>
          </cell>
          <cell r="H8">
            <v>100.30128338321565</v>
          </cell>
          <cell r="I8">
            <v>102.3262702310797</v>
          </cell>
          <cell r="J8">
            <v>104.56544900729003</v>
          </cell>
          <cell r="K8">
            <v>104.87955296000422</v>
          </cell>
          <cell r="L8">
            <v>105.07561925561117</v>
          </cell>
          <cell r="M8">
            <v>105.55639061180639</v>
          </cell>
          <cell r="N8">
            <v>108.06546448039113</v>
          </cell>
          <cell r="O8">
            <v>110.98678597164442</v>
          </cell>
          <cell r="P8">
            <v>112.92821807346627</v>
          </cell>
          <cell r="Q8">
            <v>114.32521806020362</v>
          </cell>
          <cell r="R8">
            <v>114.71160349957337</v>
          </cell>
          <cell r="S8">
            <v>117.37607151225247</v>
          </cell>
          <cell r="T8">
            <v>117.8535272039222</v>
          </cell>
          <cell r="U8">
            <v>122.99744914875836</v>
          </cell>
          <cell r="V8">
            <v>125.77155513508015</v>
          </cell>
          <cell r="W8">
            <v>131.09319669848227</v>
          </cell>
          <cell r="X8">
            <v>135.23689317813074</v>
          </cell>
          <cell r="Y8">
            <v>140.13015088484033</v>
          </cell>
          <cell r="Z8">
            <v>145.71527725586759</v>
          </cell>
          <cell r="AA8">
            <v>152.57052418445701</v>
          </cell>
          <cell r="AB8">
            <v>157.95671068395527</v>
          </cell>
          <cell r="AC8">
            <v>158.89239121304689</v>
          </cell>
          <cell r="AD8">
            <v>159.2515882033077</v>
          </cell>
          <cell r="AE8">
            <v>160.20340496642336</v>
          </cell>
          <cell r="AF8">
            <v>162.00137931644258</v>
          </cell>
          <cell r="AG8">
            <v>163.17335620405038</v>
          </cell>
          <cell r="AH8">
            <v>164.1755710679534</v>
          </cell>
          <cell r="AI8">
            <v>165.57632880781961</v>
          </cell>
          <cell r="AJ8">
            <v>166.64176234200852</v>
          </cell>
          <cell r="AK8">
            <v>167.03765268635132</v>
          </cell>
          <cell r="AL8">
            <v>167.52903416902808</v>
          </cell>
          <cell r="AM8">
            <v>167.62209382004332</v>
          </cell>
          <cell r="AN8">
            <v>168.13447451138148</v>
          </cell>
        </row>
        <row r="9">
          <cell r="D9" t="str">
            <v>Obras Complementares</v>
          </cell>
          <cell r="E9">
            <v>100</v>
          </cell>
          <cell r="F9">
            <v>100.17750557754049</v>
          </cell>
          <cell r="G9">
            <v>100.06267110242973</v>
          </cell>
          <cell r="H9">
            <v>100.78845500721468</v>
          </cell>
          <cell r="I9">
            <v>101.01437119681165</v>
          </cell>
          <cell r="J9">
            <v>101.32134701589857</v>
          </cell>
          <cell r="K9">
            <v>102.18917291032216</v>
          </cell>
          <cell r="L9">
            <v>103.50733007968986</v>
          </cell>
          <cell r="M9">
            <v>105.61900848311538</v>
          </cell>
          <cell r="N9">
            <v>107.12011273292916</v>
          </cell>
          <cell r="O9">
            <v>109.18882202720377</v>
          </cell>
          <cell r="P9">
            <v>110.31652659487635</v>
          </cell>
          <cell r="Q9">
            <v>111.25208981857278</v>
          </cell>
          <cell r="R9">
            <v>112.35540144218589</v>
          </cell>
          <cell r="S9">
            <v>113.8848390347149</v>
          </cell>
          <cell r="T9">
            <v>115.29700285772721</v>
          </cell>
          <cell r="U9">
            <v>116.61103199040794</v>
          </cell>
          <cell r="V9">
            <v>118.43205908346326</v>
          </cell>
          <cell r="W9">
            <v>120.46943282652299</v>
          </cell>
          <cell r="X9">
            <v>122.6182635601314</v>
          </cell>
          <cell r="Y9">
            <v>123.67128819137577</v>
          </cell>
          <cell r="Z9">
            <v>124.83595745120002</v>
          </cell>
          <cell r="AA9">
            <v>125.75350742389868</v>
          </cell>
          <cell r="AB9">
            <v>126.96771312396679</v>
          </cell>
          <cell r="AC9">
            <v>129.39631216213422</v>
          </cell>
          <cell r="AD9">
            <v>130.03934769514819</v>
          </cell>
          <cell r="AE9">
            <v>131.21959091156427</v>
          </cell>
          <cell r="AF9">
            <v>135.09469153245851</v>
          </cell>
          <cell r="AG9">
            <v>138.09333490949277</v>
          </cell>
          <cell r="AH9">
            <v>140.61631587736727</v>
          </cell>
          <cell r="AI9">
            <v>143.1227846984938</v>
          </cell>
          <cell r="AJ9">
            <v>145.05282948769184</v>
          </cell>
          <cell r="AK9">
            <v>145.65252063549244</v>
          </cell>
          <cell r="AL9">
            <v>146.87310602862223</v>
          </cell>
          <cell r="AM9">
            <v>147.26433132372995</v>
          </cell>
          <cell r="AN9">
            <v>147.56549036384882</v>
          </cell>
        </row>
        <row r="10">
          <cell r="D10" t="str">
            <v>Produtos Industriais</v>
          </cell>
          <cell r="E10">
            <v>100</v>
          </cell>
          <cell r="F10">
            <v>99.295117242004551</v>
          </cell>
          <cell r="G10">
            <v>101.02785958440816</v>
          </cell>
          <cell r="H10">
            <v>100.569175828301</v>
          </cell>
          <cell r="I10">
            <v>102.42983399274436</v>
          </cell>
          <cell r="J10">
            <v>105.24964833773177</v>
          </cell>
          <cell r="K10">
            <v>108.35277568834437</v>
          </cell>
          <cell r="L10">
            <v>113.45623451517353</v>
          </cell>
          <cell r="M10">
            <v>116.60837501575929</v>
          </cell>
          <cell r="N10">
            <v>120.09397492396589</v>
          </cell>
          <cell r="O10">
            <v>122.48032037034677</v>
          </cell>
          <cell r="P10">
            <v>126.11905095809378</v>
          </cell>
          <cell r="Q10">
            <v>131.41714581978746</v>
          </cell>
          <cell r="R10">
            <v>136.44991805171315</v>
          </cell>
          <cell r="S10">
            <v>140.46148855486288</v>
          </cell>
          <cell r="T10">
            <v>144.58737585578237</v>
          </cell>
          <cell r="U10">
            <v>151.26704658940722</v>
          </cell>
          <cell r="V10">
            <v>151.96810462182674</v>
          </cell>
          <cell r="W10">
            <v>153.87055145459982</v>
          </cell>
          <cell r="X10">
            <v>150.62335944062681</v>
          </cell>
          <cell r="Y10">
            <v>148.15952788720745</v>
          </cell>
          <cell r="Z10">
            <v>152.19546330884094</v>
          </cell>
          <cell r="AA10">
            <v>150.7762068071616</v>
          </cell>
          <cell r="AB10">
            <v>153.09965676629372</v>
          </cell>
          <cell r="AC10">
            <v>156.99067758554995</v>
          </cell>
          <cell r="AD10">
            <v>158.52240935046248</v>
          </cell>
          <cell r="AE10">
            <v>163.30756601547176</v>
          </cell>
          <cell r="AF10">
            <v>165.32872099760181</v>
          </cell>
          <cell r="AG10">
            <v>166.15486172200485</v>
          </cell>
          <cell r="AH10">
            <v>167.58630068292609</v>
          </cell>
          <cell r="AI10">
            <v>166.72162938975805</v>
          </cell>
          <cell r="AJ10">
            <v>164.81606611392309</v>
          </cell>
          <cell r="AK10">
            <v>161.72526287905521</v>
          </cell>
          <cell r="AL10">
            <v>160.54852231019103</v>
          </cell>
          <cell r="AM10">
            <v>160.19395608365113</v>
          </cell>
          <cell r="AN10">
            <v>161.12109789455951</v>
          </cell>
        </row>
        <row r="11">
          <cell r="D11" t="str">
            <v>Máquinas e Equipamentos Industriais</v>
          </cell>
          <cell r="E11">
            <v>100</v>
          </cell>
          <cell r="F11">
            <v>100.48020384163073</v>
          </cell>
          <cell r="G11">
            <v>101.79933137578308</v>
          </cell>
          <cell r="H11">
            <v>102.45501209292694</v>
          </cell>
          <cell r="I11">
            <v>103.47144663949766</v>
          </cell>
          <cell r="J11">
            <v>104.17279942013123</v>
          </cell>
          <cell r="K11">
            <v>104.54242879226055</v>
          </cell>
          <cell r="L11">
            <v>105.87135640481353</v>
          </cell>
          <cell r="M11">
            <v>106.81882058830058</v>
          </cell>
          <cell r="N11">
            <v>109.22557191778291</v>
          </cell>
          <cell r="O11">
            <v>111.57703601251454</v>
          </cell>
          <cell r="P11">
            <v>112.78817777712037</v>
          </cell>
          <cell r="Q11">
            <v>117.06803843109994</v>
          </cell>
          <cell r="R11">
            <v>121.69663395043014</v>
          </cell>
          <cell r="S11">
            <v>123.23117830225667</v>
          </cell>
          <cell r="T11">
            <v>124.7106203264721</v>
          </cell>
          <cell r="U11">
            <v>126.62736773592307</v>
          </cell>
          <cell r="V11">
            <v>128.7353091277561</v>
          </cell>
          <cell r="W11">
            <v>130.42998306250607</v>
          </cell>
          <cell r="X11">
            <v>131.82843575956159</v>
          </cell>
          <cell r="Y11">
            <v>133.67436373453256</v>
          </cell>
          <cell r="Z11">
            <v>135.82076581140956</v>
          </cell>
          <cell r="AA11">
            <v>138.51948551437474</v>
          </cell>
          <cell r="AB11">
            <v>139.04610104805371</v>
          </cell>
          <cell r="AC11">
            <v>141.84411588500262</v>
          </cell>
          <cell r="AD11">
            <v>144.79615836926703</v>
          </cell>
          <cell r="AE11">
            <v>146.12305200328404</v>
          </cell>
          <cell r="AF11">
            <v>148.94806328261959</v>
          </cell>
          <cell r="AG11">
            <v>151.05249143879956</v>
          </cell>
          <cell r="AH11">
            <v>151.83760715368754</v>
          </cell>
          <cell r="AI11">
            <v>153.86289505410397</v>
          </cell>
          <cell r="AJ11">
            <v>154.46513760789344</v>
          </cell>
          <cell r="AK11">
            <v>155.22898900172348</v>
          </cell>
          <cell r="AL11">
            <v>155.41537539847502</v>
          </cell>
          <cell r="AM11">
            <v>155.22177762327772</v>
          </cell>
          <cell r="AN11">
            <v>155.33678986413034</v>
          </cell>
        </row>
        <row r="12">
          <cell r="D12" t="str">
            <v>Consultoria</v>
          </cell>
          <cell r="E12">
            <v>100</v>
          </cell>
          <cell r="F12">
            <v>100.25257025570433</v>
          </cell>
          <cell r="G12">
            <v>100.22041005282875</v>
          </cell>
          <cell r="H12">
            <v>99.987094950438461</v>
          </cell>
          <cell r="I12">
            <v>100.12925533767189</v>
          </cell>
          <cell r="J12">
            <v>100.3834643298285</v>
          </cell>
          <cell r="K12">
            <v>100.77061581667458</v>
          </cell>
          <cell r="L12">
            <v>101.26182706823904</v>
          </cell>
          <cell r="M12">
            <v>101.93719132862608</v>
          </cell>
          <cell r="N12">
            <v>102.21454747317084</v>
          </cell>
          <cell r="O12">
            <v>102.40566511191548</v>
          </cell>
          <cell r="P12">
            <v>102.59534885626441</v>
          </cell>
          <cell r="Q12">
            <v>102.77233239310833</v>
          </cell>
          <cell r="R12">
            <v>102.82313322312835</v>
          </cell>
          <cell r="S12">
            <v>102.88233257746619</v>
          </cell>
          <cell r="T12">
            <v>103.44626275909964</v>
          </cell>
          <cell r="U12">
            <v>103.57981977995871</v>
          </cell>
          <cell r="V12">
            <v>104.53848060452992</v>
          </cell>
          <cell r="W12">
            <v>105.01514807008061</v>
          </cell>
          <cell r="X12">
            <v>105.38591219240411</v>
          </cell>
          <cell r="Y12">
            <v>105.57866856760101</v>
          </cell>
          <cell r="Z12">
            <v>106.97630591932098</v>
          </cell>
          <cell r="AA12">
            <v>107.37718182395471</v>
          </cell>
          <cell r="AB12">
            <v>107.5539605187421</v>
          </cell>
          <cell r="AC12">
            <v>107.91407285412591</v>
          </cell>
          <cell r="AD12">
            <v>108.34977190837012</v>
          </cell>
          <cell r="AE12">
            <v>108.65723983522513</v>
          </cell>
          <cell r="AF12">
            <v>108.71070361198007</v>
          </cell>
          <cell r="AG12">
            <v>108.97617891724595</v>
          </cell>
          <cell r="AH12">
            <v>110.21178620224885</v>
          </cell>
          <cell r="AI12">
            <v>111.46173243120901</v>
          </cell>
          <cell r="AJ12">
            <v>112.81246095198306</v>
          </cell>
          <cell r="AK12">
            <v>113.05007773756053</v>
          </cell>
          <cell r="AL12">
            <v>113.50359805072306</v>
          </cell>
          <cell r="AM12">
            <v>114.50793865390096</v>
          </cell>
          <cell r="AN12">
            <v>114.46737992670757</v>
          </cell>
        </row>
        <row r="13">
          <cell r="D13" t="str">
            <v>Pavimentação</v>
          </cell>
          <cell r="E13">
            <v>100</v>
          </cell>
          <cell r="F13">
            <v>99.968642882395443</v>
          </cell>
          <cell r="G13">
            <v>99.687351092119229</v>
          </cell>
          <cell r="H13">
            <v>99.749911615967548</v>
          </cell>
          <cell r="I13">
            <v>100.17277156954673</v>
          </cell>
          <cell r="J13">
            <v>101.00189064973794</v>
          </cell>
          <cell r="K13">
            <v>101.75400033816501</v>
          </cell>
          <cell r="L13">
            <v>102.72837665431854</v>
          </cell>
          <cell r="M13">
            <v>103.70106214550319</v>
          </cell>
          <cell r="N13">
            <v>104.58659329511045</v>
          </cell>
          <cell r="O13">
            <v>105.52623084372166</v>
          </cell>
          <cell r="P13">
            <v>106.36042239881951</v>
          </cell>
          <cell r="Q13">
            <v>107.86448806431284</v>
          </cell>
          <cell r="R13">
            <v>109.73454047988687</v>
          </cell>
          <cell r="S13">
            <v>111.90878767849732</v>
          </cell>
          <cell r="T13">
            <v>113.314785495796</v>
          </cell>
          <cell r="U13">
            <v>115.92003935010837</v>
          </cell>
          <cell r="V13">
            <v>117.37829903008132</v>
          </cell>
          <cell r="W13">
            <v>118.71128395099683</v>
          </cell>
          <cell r="X13">
            <v>120.404722013004</v>
          </cell>
          <cell r="Y13">
            <v>121.65009145825971</v>
          </cell>
          <cell r="Z13">
            <v>122.85380512473679</v>
          </cell>
          <cell r="AA13">
            <v>126.61804263953151</v>
          </cell>
          <cell r="AB13">
            <v>129.5133498316861</v>
          </cell>
          <cell r="AC13">
            <v>131.87097468373892</v>
          </cell>
          <cell r="AD13">
            <v>133.87490969457559</v>
          </cell>
          <cell r="AE13">
            <v>136.48907880781474</v>
          </cell>
          <cell r="AF13">
            <v>139.64861582919599</v>
          </cell>
          <cell r="AG13">
            <v>142.86825399265265</v>
          </cell>
          <cell r="AH13">
            <v>146.00550286671694</v>
          </cell>
          <cell r="AI13">
            <v>148.89420047035682</v>
          </cell>
          <cell r="AJ13">
            <v>149.69811088737575</v>
          </cell>
          <cell r="AK13">
            <v>150.34139293235171</v>
          </cell>
          <cell r="AL13">
            <v>152.73529366555491</v>
          </cell>
          <cell r="AM13">
            <v>153.31770601165141</v>
          </cell>
          <cell r="AN13">
            <v>153.34537405659663</v>
          </cell>
        </row>
        <row r="14">
          <cell r="D14" t="str">
            <v>Terraplenagem</v>
          </cell>
          <cell r="E14">
            <v>100</v>
          </cell>
          <cell r="F14">
            <v>98.98782059647435</v>
          </cell>
          <cell r="G14">
            <v>97.224283009794647</v>
          </cell>
          <cell r="H14">
            <v>95.523850214609922</v>
          </cell>
          <cell r="I14">
            <v>94.3756290367849</v>
          </cell>
          <cell r="J14">
            <v>94.779106414700365</v>
          </cell>
          <cell r="K14">
            <v>96.454869348054203</v>
          </cell>
          <cell r="L14">
            <v>98.026411053528236</v>
          </cell>
          <cell r="M14">
            <v>98.892180190100945</v>
          </cell>
          <cell r="N14">
            <v>99.439922629592758</v>
          </cell>
          <cell r="O14">
            <v>100.226497934346</v>
          </cell>
          <cell r="P14">
            <v>101.15555062952842</v>
          </cell>
          <cell r="Q14">
            <v>102.87761424559386</v>
          </cell>
          <cell r="R14">
            <v>104.23374157783432</v>
          </cell>
          <cell r="S14">
            <v>106.75435789533901</v>
          </cell>
          <cell r="T14">
            <v>106.9034496690127</v>
          </cell>
          <cell r="U14">
            <v>108.79552081117366</v>
          </cell>
          <cell r="V14">
            <v>110.37117416028616</v>
          </cell>
          <cell r="W14">
            <v>112.44326378696678</v>
          </cell>
          <cell r="X14">
            <v>114.60956368310309</v>
          </cell>
          <cell r="Y14">
            <v>116.02236019070872</v>
          </cell>
          <cell r="Z14">
            <v>118.84330526093738</v>
          </cell>
          <cell r="AA14">
            <v>121.97512634365829</v>
          </cell>
          <cell r="AB14">
            <v>123.5808125680432</v>
          </cell>
          <cell r="AC14">
            <v>126.61574187458768</v>
          </cell>
          <cell r="AD14">
            <v>129.63887255156087</v>
          </cell>
          <cell r="AE14">
            <v>134.94789832441577</v>
          </cell>
          <cell r="AF14">
            <v>138.77458718204028</v>
          </cell>
          <cell r="AG14">
            <v>142.1613301703471</v>
          </cell>
          <cell r="AH14">
            <v>144.70733141814156</v>
          </cell>
          <cell r="AI14">
            <v>148.52079150927705</v>
          </cell>
          <cell r="AJ14">
            <v>147.73493127298266</v>
          </cell>
          <cell r="AK14">
            <v>147.71723332862572</v>
          </cell>
          <cell r="AL14">
            <v>147.17914431332864</v>
          </cell>
          <cell r="AM14">
            <v>147.23652855715267</v>
          </cell>
          <cell r="AN14">
            <v>145.84393273351</v>
          </cell>
        </row>
        <row r="15">
          <cell r="D15" t="str">
            <v>IPCA</v>
          </cell>
          <cell r="E15">
            <v>100</v>
          </cell>
          <cell r="F15">
            <v>100.25002719725703</v>
          </cell>
          <cell r="G15">
            <v>100.32017736362921</v>
          </cell>
          <cell r="H15">
            <v>100.00919079719851</v>
          </cell>
          <cell r="I15">
            <v>99.629179468134211</v>
          </cell>
          <cell r="J15">
            <v>99.888209895299966</v>
          </cell>
          <cell r="K15">
            <v>100.24777638977986</v>
          </cell>
          <cell r="L15">
            <v>100.48842522254863</v>
          </cell>
          <cell r="M15">
            <v>101.13159345915352</v>
          </cell>
          <cell r="N15">
            <v>102.00134298179476</v>
          </cell>
          <cell r="O15">
            <v>102.90916866425836</v>
          </cell>
          <cell r="P15">
            <v>104.29847957954921</v>
          </cell>
          <cell r="Q15">
            <v>104.55919811232283</v>
          </cell>
          <cell r="R15">
            <v>105.45839569945723</v>
          </cell>
          <cell r="S15">
            <v>106.43918505763948</v>
          </cell>
          <cell r="T15">
            <v>106.76911592033647</v>
          </cell>
          <cell r="U15">
            <v>107.65537136447706</v>
          </cell>
          <cell r="V15">
            <v>108.22595105994279</v>
          </cell>
          <cell r="W15">
            <v>109.26488627795226</v>
          </cell>
          <cell r="X15">
            <v>110.21547730248231</v>
          </cell>
          <cell r="Y15">
            <v>111.49393594952193</v>
          </cell>
          <cell r="Z15">
            <v>112.88756091247738</v>
          </cell>
          <cell r="AA15">
            <v>113.9600706753548</v>
          </cell>
          <cell r="AB15">
            <v>114.79193160546347</v>
          </cell>
          <cell r="AC15">
            <v>115.41184149813746</v>
          </cell>
          <cell r="AD15">
            <v>116.5775722040282</v>
          </cell>
          <cell r="AE15">
            <v>118.46618724467405</v>
          </cell>
          <cell r="AF15">
            <v>119.72195024965207</v>
          </cell>
          <cell r="AG15">
            <v>120.28465211894768</v>
          </cell>
          <cell r="AH15">
            <v>121.09062876306876</v>
          </cell>
          <cell r="AI15">
            <v>120.2672083609995</v>
          </cell>
          <cell r="AJ15">
            <v>119.83430305622142</v>
          </cell>
          <cell r="AK15">
            <v>119.4867408682865</v>
          </cell>
          <cell r="AL15">
            <v>120.19180631051391</v>
          </cell>
          <cell r="AM15">
            <v>120.6845455807271</v>
          </cell>
          <cell r="AN15">
            <v>121.4327514996005</v>
          </cell>
        </row>
        <row r="16">
          <cell r="D16" t="str">
            <v>IGP-M</v>
          </cell>
          <cell r="E16">
            <v>100</v>
          </cell>
          <cell r="F16">
            <v>99.96</v>
          </cell>
          <cell r="G16">
            <v>101.2</v>
          </cell>
          <cell r="H16">
            <v>102.01</v>
          </cell>
          <cell r="I16">
            <v>102.3</v>
          </cell>
          <cell r="J16">
            <v>103.89</v>
          </cell>
          <cell r="K16">
            <v>106.21</v>
          </cell>
          <cell r="L16">
            <v>109.12</v>
          </cell>
          <cell r="M16">
            <v>113.86</v>
          </cell>
          <cell r="N16">
            <v>117.54</v>
          </cell>
          <cell r="O16">
            <v>121.39</v>
          </cell>
          <cell r="P16">
            <v>122.55</v>
          </cell>
          <cell r="Q16">
            <v>125.71</v>
          </cell>
          <cell r="R16">
            <v>128.88999999999999</v>
          </cell>
          <cell r="S16">
            <v>132.66999999999999</v>
          </cell>
          <cell r="T16">
            <v>134.68</v>
          </cell>
          <cell r="U16">
            <v>140.19</v>
          </cell>
          <cell r="V16">
            <v>141.04</v>
          </cell>
          <cell r="W16">
            <v>142.13</v>
          </cell>
          <cell r="X16">
            <v>143.08000000000001</v>
          </cell>
          <cell r="Y16">
            <v>142.16</v>
          </cell>
          <cell r="Z16">
            <v>143.08000000000001</v>
          </cell>
          <cell r="AA16">
            <v>143.1</v>
          </cell>
          <cell r="AB16">
            <v>144.35</v>
          </cell>
          <cell r="AC16">
            <v>146.97</v>
          </cell>
          <cell r="AD16">
            <v>149.66999999999999</v>
          </cell>
          <cell r="AE16">
            <v>152.27000000000001</v>
          </cell>
          <cell r="AF16">
            <v>154.41999999999999</v>
          </cell>
          <cell r="AG16">
            <v>155.22999999999999</v>
          </cell>
          <cell r="AH16">
            <v>156.13</v>
          </cell>
          <cell r="AI16">
            <v>156.46</v>
          </cell>
          <cell r="AJ16">
            <v>155.36000000000001</v>
          </cell>
          <cell r="AK16">
            <v>153.88999999999999</v>
          </cell>
          <cell r="AL16">
            <v>152.4</v>
          </cell>
          <cell r="AM16">
            <v>151.54</v>
          </cell>
          <cell r="AN16">
            <v>152.22</v>
          </cell>
        </row>
        <row r="17">
          <cell r="D17" t="str">
            <v>INCC-M</v>
          </cell>
          <cell r="E17">
            <v>100</v>
          </cell>
          <cell r="F17">
            <v>100.35</v>
          </cell>
          <cell r="G17">
            <v>100.73</v>
          </cell>
          <cell r="H17">
            <v>100.91</v>
          </cell>
          <cell r="I17">
            <v>101.11</v>
          </cell>
          <cell r="J17">
            <v>101.43</v>
          </cell>
          <cell r="K17">
            <v>102.28</v>
          </cell>
          <cell r="L17">
            <v>103.13</v>
          </cell>
          <cell r="M17">
            <v>104.31</v>
          </cell>
          <cell r="N17">
            <v>106.07</v>
          </cell>
          <cell r="O17">
            <v>107.44</v>
          </cell>
          <cell r="P17">
            <v>108.39</v>
          </cell>
          <cell r="Q17">
            <v>109.39</v>
          </cell>
          <cell r="R17">
            <v>110.56</v>
          </cell>
          <cell r="S17">
            <v>112.77</v>
          </cell>
          <cell r="T17">
            <v>113.84</v>
          </cell>
          <cell r="U17">
            <v>115.89</v>
          </cell>
          <cell r="V17">
            <v>118.56</v>
          </cell>
          <cell r="W17">
            <v>120.03</v>
          </cell>
          <cell r="X17">
            <v>120.71</v>
          </cell>
          <cell r="Y17">
            <v>121.39</v>
          </cell>
          <cell r="Z17">
            <v>122.35</v>
          </cell>
          <cell r="AA17">
            <v>123.22</v>
          </cell>
          <cell r="AB17">
            <v>123.59</v>
          </cell>
          <cell r="AC17">
            <v>124.38</v>
          </cell>
          <cell r="AD17">
            <v>124.98</v>
          </cell>
          <cell r="AE17">
            <v>125.88</v>
          </cell>
          <cell r="AF17">
            <v>126.98</v>
          </cell>
          <cell r="AG17">
            <v>128.87</v>
          </cell>
          <cell r="AH17">
            <v>132.49</v>
          </cell>
          <cell r="AI17">
            <v>134.03</v>
          </cell>
          <cell r="AJ17">
            <v>134.47</v>
          </cell>
          <cell r="AK17">
            <v>134.6</v>
          </cell>
          <cell r="AL17">
            <v>134.66</v>
          </cell>
          <cell r="AM17">
            <v>134.85</v>
          </cell>
          <cell r="AN17">
            <v>135.21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D83E7-97B8-47B4-94A5-9AC9A7CE1D60}">
  <dimension ref="B4:P17"/>
  <sheetViews>
    <sheetView showGridLines="0" topLeftCell="D1" workbookViewId="0">
      <selection activeCell="D4" sqref="D4"/>
    </sheetView>
  </sheetViews>
  <sheetFormatPr defaultRowHeight="14.5" x14ac:dyDescent="0.35"/>
  <cols>
    <col min="2" max="2" width="14.7265625" bestFit="1" customWidth="1"/>
    <col min="3" max="3" width="24.6328125" style="3" customWidth="1"/>
    <col min="4" max="4" width="21.90625" customWidth="1"/>
    <col min="5" max="5" width="26.26953125" bestFit="1" customWidth="1"/>
    <col min="16" max="16" width="10" style="1" bestFit="1" customWidth="1"/>
  </cols>
  <sheetData>
    <row r="4" spans="2:16" ht="29" x14ac:dyDescent="0.35">
      <c r="B4" s="2" t="s">
        <v>0</v>
      </c>
      <c r="C4" s="5" t="s">
        <v>7</v>
      </c>
      <c r="E4" s="145" t="s">
        <v>8</v>
      </c>
      <c r="F4" s="144" t="s">
        <v>12</v>
      </c>
      <c r="G4" s="144"/>
      <c r="H4" s="144"/>
      <c r="I4" s="144"/>
      <c r="J4" s="144"/>
      <c r="K4" s="144"/>
      <c r="L4" s="144"/>
      <c r="M4" s="144"/>
      <c r="N4" s="144"/>
      <c r="O4" s="144"/>
      <c r="P4" s="9"/>
    </row>
    <row r="5" spans="2:16" ht="15" thickBot="1" x14ac:dyDescent="0.4">
      <c r="B5" s="3">
        <v>2013</v>
      </c>
      <c r="C5" s="3">
        <v>1</v>
      </c>
      <c r="E5" s="146"/>
      <c r="F5" s="18">
        <v>2013</v>
      </c>
      <c r="G5" s="18">
        <v>2014</v>
      </c>
      <c r="H5" s="18">
        <v>2015</v>
      </c>
      <c r="I5" s="18">
        <v>2016</v>
      </c>
      <c r="J5" s="18">
        <v>2017</v>
      </c>
      <c r="K5" s="18">
        <v>2018</v>
      </c>
      <c r="L5" s="18">
        <v>2019</v>
      </c>
      <c r="M5" s="18">
        <v>2020</v>
      </c>
      <c r="N5" s="18">
        <v>2021</v>
      </c>
      <c r="O5" s="18">
        <v>2022</v>
      </c>
      <c r="P5" s="18" t="s">
        <v>5</v>
      </c>
    </row>
    <row r="6" spans="2:16" x14ac:dyDescent="0.35">
      <c r="B6" s="3">
        <v>2014</v>
      </c>
      <c r="C6" s="3">
        <v>2</v>
      </c>
      <c r="E6" s="15" t="s">
        <v>9</v>
      </c>
      <c r="F6" s="16">
        <v>1</v>
      </c>
      <c r="G6" s="16">
        <v>1</v>
      </c>
      <c r="H6" s="16">
        <v>1</v>
      </c>
      <c r="I6" s="16">
        <v>1</v>
      </c>
      <c r="J6" s="16">
        <v>1</v>
      </c>
      <c r="K6" s="16"/>
      <c r="L6" s="16">
        <v>3</v>
      </c>
      <c r="M6" s="16">
        <v>4</v>
      </c>
      <c r="N6" s="16">
        <v>2</v>
      </c>
      <c r="O6" s="16"/>
      <c r="P6" s="17">
        <v>14</v>
      </c>
    </row>
    <row r="7" spans="2:16" x14ac:dyDescent="0.35">
      <c r="B7" s="3">
        <v>2015</v>
      </c>
      <c r="C7" s="3">
        <v>2</v>
      </c>
      <c r="E7" s="11" t="s">
        <v>10</v>
      </c>
      <c r="F7" s="10"/>
      <c r="G7" s="10"/>
      <c r="H7" s="10"/>
      <c r="I7" s="10"/>
      <c r="J7" s="10">
        <v>1</v>
      </c>
      <c r="K7" s="10">
        <v>1</v>
      </c>
      <c r="L7" s="10">
        <v>1</v>
      </c>
      <c r="M7" s="10"/>
      <c r="N7" s="10">
        <v>2</v>
      </c>
      <c r="O7" s="10"/>
      <c r="P7" s="8">
        <v>5</v>
      </c>
    </row>
    <row r="8" spans="2:16" x14ac:dyDescent="0.35">
      <c r="B8" s="3">
        <v>2016</v>
      </c>
      <c r="C8" s="3">
        <v>3</v>
      </c>
      <c r="E8" s="11" t="s">
        <v>11</v>
      </c>
      <c r="F8" s="10"/>
      <c r="G8" s="10"/>
      <c r="H8" s="10"/>
      <c r="I8" s="10">
        <v>1</v>
      </c>
      <c r="J8" s="10"/>
      <c r="K8" s="10">
        <v>1</v>
      </c>
      <c r="L8" s="10">
        <v>1</v>
      </c>
      <c r="M8" s="10">
        <v>2</v>
      </c>
      <c r="N8" s="10"/>
      <c r="O8" s="10"/>
      <c r="P8" s="8">
        <v>5</v>
      </c>
    </row>
    <row r="9" spans="2:16" x14ac:dyDescent="0.35">
      <c r="B9" s="3">
        <v>2017</v>
      </c>
      <c r="C9" s="3">
        <v>3</v>
      </c>
      <c r="E9" s="11" t="s">
        <v>2</v>
      </c>
      <c r="F9" s="10"/>
      <c r="G9" s="10">
        <v>1</v>
      </c>
      <c r="H9" s="10"/>
      <c r="I9" s="10">
        <v>1</v>
      </c>
      <c r="J9" s="10">
        <v>1</v>
      </c>
      <c r="K9" s="10">
        <v>3</v>
      </c>
      <c r="L9" s="10">
        <v>6</v>
      </c>
      <c r="M9" s="10">
        <v>2</v>
      </c>
      <c r="N9" s="10">
        <v>4</v>
      </c>
      <c r="O9" s="10">
        <v>2</v>
      </c>
      <c r="P9" s="8">
        <v>20</v>
      </c>
    </row>
    <row r="10" spans="2:16" x14ac:dyDescent="0.35">
      <c r="B10" s="3">
        <v>2018</v>
      </c>
      <c r="C10" s="3">
        <v>5</v>
      </c>
      <c r="E10" s="11" t="s">
        <v>3</v>
      </c>
      <c r="F10" s="10"/>
      <c r="G10" s="10"/>
      <c r="H10" s="10">
        <v>1</v>
      </c>
      <c r="I10" s="10"/>
      <c r="J10" s="10"/>
      <c r="K10" s="10"/>
      <c r="L10" s="10"/>
      <c r="M10" s="10"/>
      <c r="N10" s="10"/>
      <c r="O10" s="10"/>
      <c r="P10" s="8">
        <v>1</v>
      </c>
    </row>
    <row r="11" spans="2:16" s="3" customFormat="1" x14ac:dyDescent="0.35">
      <c r="B11" s="3">
        <v>2019</v>
      </c>
      <c r="C11" s="3">
        <v>11</v>
      </c>
      <c r="E11" s="8" t="s">
        <v>5</v>
      </c>
      <c r="F11" s="8">
        <v>1</v>
      </c>
      <c r="G11" s="8">
        <v>2</v>
      </c>
      <c r="H11" s="8">
        <v>2</v>
      </c>
      <c r="I11" s="8">
        <v>3</v>
      </c>
      <c r="J11" s="8">
        <v>3</v>
      </c>
      <c r="K11" s="8">
        <v>5</v>
      </c>
      <c r="L11" s="8">
        <v>11</v>
      </c>
      <c r="M11" s="8">
        <v>8</v>
      </c>
      <c r="N11" s="8">
        <v>8</v>
      </c>
      <c r="O11" s="8">
        <v>2</v>
      </c>
      <c r="P11" s="8">
        <v>45</v>
      </c>
    </row>
    <row r="12" spans="2:16" s="3" customFormat="1" x14ac:dyDescent="0.35"/>
    <row r="13" spans="2:16" s="3" customFormat="1" ht="15" thickBot="1" x14ac:dyDescent="0.4">
      <c r="E13" s="21" t="s">
        <v>16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 t="s">
        <v>5</v>
      </c>
    </row>
    <row r="14" spans="2:16" x14ac:dyDescent="0.35">
      <c r="B14" s="3">
        <v>2020</v>
      </c>
      <c r="C14" s="3">
        <v>8</v>
      </c>
      <c r="E14" s="13" t="s">
        <v>15</v>
      </c>
      <c r="F14" s="14"/>
      <c r="G14" s="14"/>
      <c r="H14" s="14"/>
      <c r="I14" s="14"/>
      <c r="J14" s="14"/>
      <c r="K14" s="14"/>
      <c r="L14" s="14">
        <v>1</v>
      </c>
      <c r="M14" s="14"/>
      <c r="N14" s="14"/>
      <c r="O14" s="14"/>
      <c r="P14" s="14">
        <v>1</v>
      </c>
    </row>
    <row r="15" spans="2:16" x14ac:dyDescent="0.35">
      <c r="B15" s="3">
        <v>2021</v>
      </c>
      <c r="C15" s="3">
        <v>8</v>
      </c>
      <c r="E15" s="6" t="s">
        <v>13</v>
      </c>
      <c r="F15" s="12">
        <v>1</v>
      </c>
      <c r="G15" s="12">
        <v>2</v>
      </c>
      <c r="H15" s="12">
        <v>2</v>
      </c>
      <c r="I15" s="12">
        <v>1</v>
      </c>
      <c r="J15" s="12">
        <v>1</v>
      </c>
      <c r="K15" s="12">
        <v>2</v>
      </c>
      <c r="L15" s="12">
        <v>2</v>
      </c>
      <c r="M15" s="12">
        <v>1</v>
      </c>
      <c r="N15" s="12">
        <v>1</v>
      </c>
      <c r="O15" s="12"/>
      <c r="P15" s="12">
        <v>13</v>
      </c>
    </row>
    <row r="16" spans="2:16" x14ac:dyDescent="0.35">
      <c r="B16" s="3">
        <v>2022</v>
      </c>
      <c r="C16" s="3">
        <v>2</v>
      </c>
      <c r="E16" s="7" t="s">
        <v>4</v>
      </c>
      <c r="F16" s="12"/>
      <c r="G16" s="12"/>
      <c r="H16" s="12"/>
      <c r="I16" s="12"/>
      <c r="J16" s="12"/>
      <c r="K16" s="12">
        <v>2</v>
      </c>
      <c r="L16" s="12">
        <v>7</v>
      </c>
      <c r="M16" s="12">
        <v>7</v>
      </c>
      <c r="N16" s="12">
        <v>7</v>
      </c>
      <c r="O16" s="12">
        <v>2</v>
      </c>
      <c r="P16" s="12">
        <v>25</v>
      </c>
    </row>
    <row r="17" spans="2:16" x14ac:dyDescent="0.35">
      <c r="B17" s="4" t="s">
        <v>5</v>
      </c>
      <c r="C17" s="4">
        <v>45</v>
      </c>
      <c r="E17" s="7" t="s">
        <v>14</v>
      </c>
      <c r="F17" s="12"/>
      <c r="G17" s="12"/>
      <c r="H17" s="12"/>
      <c r="I17" s="12">
        <v>2</v>
      </c>
      <c r="J17" s="12">
        <v>2</v>
      </c>
      <c r="K17" s="12">
        <v>1</v>
      </c>
      <c r="L17" s="12">
        <v>1</v>
      </c>
      <c r="M17" s="12"/>
      <c r="N17" s="12"/>
      <c r="O17" s="12"/>
      <c r="P17" s="12">
        <v>6</v>
      </c>
    </row>
  </sheetData>
  <mergeCells count="2">
    <mergeCell ref="F4:O4"/>
    <mergeCell ref="E4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AD418-7CF9-45C6-90B0-102E165A7013}">
  <dimension ref="B3:I6"/>
  <sheetViews>
    <sheetView showGridLines="0" workbookViewId="0">
      <selection activeCell="D10" sqref="D10"/>
    </sheetView>
  </sheetViews>
  <sheetFormatPr defaultRowHeight="14.5" x14ac:dyDescent="0.35"/>
  <cols>
    <col min="2" max="2" width="26.08984375" customWidth="1"/>
    <col min="9" max="9" width="10" bestFit="1" customWidth="1"/>
  </cols>
  <sheetData>
    <row r="3" spans="2:9" x14ac:dyDescent="0.35">
      <c r="B3" s="136"/>
      <c r="C3" s="136" t="s">
        <v>6</v>
      </c>
      <c r="D3" s="136"/>
      <c r="E3" s="136"/>
      <c r="F3" s="136"/>
      <c r="G3" s="136"/>
      <c r="H3" s="136"/>
      <c r="I3" s="136"/>
    </row>
    <row r="4" spans="2:9" x14ac:dyDescent="0.35">
      <c r="B4" s="136"/>
      <c r="C4" s="136">
        <v>2016</v>
      </c>
      <c r="D4" s="136">
        <v>2018</v>
      </c>
      <c r="E4" s="136">
        <v>2019</v>
      </c>
      <c r="F4" s="136">
        <v>2020</v>
      </c>
      <c r="G4" s="136">
        <v>2021</v>
      </c>
      <c r="H4" s="136">
        <v>2022</v>
      </c>
      <c r="I4" s="136" t="s">
        <v>5</v>
      </c>
    </row>
    <row r="5" spans="2:9" ht="15" thickBot="1" x14ac:dyDescent="0.4">
      <c r="B5" s="143" t="s">
        <v>262</v>
      </c>
      <c r="C5" s="143">
        <v>2</v>
      </c>
      <c r="D5" s="143">
        <v>5</v>
      </c>
      <c r="E5" s="143">
        <v>6</v>
      </c>
      <c r="F5" s="143">
        <v>6</v>
      </c>
      <c r="G5" s="143">
        <v>3</v>
      </c>
      <c r="H5" s="143">
        <v>1</v>
      </c>
      <c r="I5" s="143">
        <v>23</v>
      </c>
    </row>
    <row r="6" spans="2:9" x14ac:dyDescent="0.35">
      <c r="B6" t="s">
        <v>263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754C-3C04-4EEF-A0B4-AA72F5A0F107}">
  <dimension ref="A2:AY94"/>
  <sheetViews>
    <sheetView showGridLines="0" topLeftCell="B35" zoomScaleNormal="100" workbookViewId="0">
      <selection activeCell="D49" sqref="D49"/>
    </sheetView>
  </sheetViews>
  <sheetFormatPr defaultRowHeight="13" x14ac:dyDescent="0.3"/>
  <cols>
    <col min="1" max="1" width="11.26953125" style="124" customWidth="1"/>
    <col min="2" max="2" width="40.54296875" style="124" customWidth="1"/>
    <col min="3" max="3" width="11.6328125" style="124" bestFit="1" customWidth="1"/>
    <col min="4" max="4" width="43.36328125" style="124" customWidth="1"/>
    <col min="5" max="13" width="8.7265625" style="124"/>
    <col min="14" max="15" width="10.81640625" style="124" bestFit="1" customWidth="1"/>
    <col min="16" max="22" width="12.26953125" style="124" bestFit="1" customWidth="1"/>
    <col min="23" max="23" width="10.1796875" style="124" bestFit="1" customWidth="1"/>
    <col min="24" max="24" width="11.26953125" style="124" bestFit="1" customWidth="1"/>
    <col min="25" max="45" width="12.26953125" style="124" bestFit="1" customWidth="1"/>
    <col min="46" max="46" width="11.26953125" style="124" bestFit="1" customWidth="1"/>
    <col min="47" max="51" width="12.26953125" style="124" bestFit="1" customWidth="1"/>
    <col min="52" max="16384" width="8.7265625" style="124"/>
  </cols>
  <sheetData>
    <row r="2" spans="1:40" s="121" customFormat="1" x14ac:dyDescent="0.3">
      <c r="A2" s="120" t="s">
        <v>164</v>
      </c>
      <c r="B2" s="120" t="s">
        <v>165</v>
      </c>
      <c r="C2" s="120" t="s">
        <v>166</v>
      </c>
      <c r="D2" s="120" t="s">
        <v>167</v>
      </c>
      <c r="E2" s="120" t="s">
        <v>192</v>
      </c>
      <c r="F2" s="120" t="s">
        <v>193</v>
      </c>
      <c r="G2" s="120" t="s">
        <v>194</v>
      </c>
      <c r="H2" s="120" t="s">
        <v>195</v>
      </c>
      <c r="I2" s="120" t="s">
        <v>196</v>
      </c>
      <c r="J2" s="120" t="s">
        <v>197</v>
      </c>
      <c r="K2" s="120" t="s">
        <v>198</v>
      </c>
      <c r="L2" s="120" t="s">
        <v>199</v>
      </c>
      <c r="M2" s="120" t="s">
        <v>200</v>
      </c>
      <c r="N2" s="120" t="s">
        <v>201</v>
      </c>
      <c r="O2" s="120" t="s">
        <v>202</v>
      </c>
      <c r="P2" s="120" t="s">
        <v>203</v>
      </c>
      <c r="Q2" s="120" t="s">
        <v>204</v>
      </c>
      <c r="R2" s="120" t="s">
        <v>205</v>
      </c>
      <c r="S2" s="120" t="s">
        <v>206</v>
      </c>
      <c r="T2" s="120" t="s">
        <v>207</v>
      </c>
      <c r="U2" s="120" t="s">
        <v>208</v>
      </c>
      <c r="V2" s="120" t="s">
        <v>209</v>
      </c>
      <c r="W2" s="120" t="s">
        <v>210</v>
      </c>
      <c r="X2" s="120" t="s">
        <v>211</v>
      </c>
      <c r="Y2" s="120" t="s">
        <v>212</v>
      </c>
      <c r="Z2" s="120" t="s">
        <v>213</v>
      </c>
      <c r="AA2" s="120" t="s">
        <v>214</v>
      </c>
      <c r="AB2" s="120" t="s">
        <v>215</v>
      </c>
      <c r="AC2" s="120" t="s">
        <v>216</v>
      </c>
      <c r="AD2" s="120" t="s">
        <v>217</v>
      </c>
      <c r="AE2" s="120" t="s">
        <v>218</v>
      </c>
      <c r="AF2" s="120" t="s">
        <v>219</v>
      </c>
      <c r="AG2" s="120" t="s">
        <v>220</v>
      </c>
      <c r="AH2" s="120" t="s">
        <v>221</v>
      </c>
      <c r="AI2" s="120" t="s">
        <v>222</v>
      </c>
      <c r="AJ2" s="120" t="s">
        <v>223</v>
      </c>
      <c r="AK2" s="120" t="s">
        <v>224</v>
      </c>
      <c r="AL2" s="120" t="s">
        <v>225</v>
      </c>
      <c r="AM2" s="120" t="s">
        <v>226</v>
      </c>
      <c r="AN2" s="120" t="s">
        <v>227</v>
      </c>
    </row>
    <row r="3" spans="1:40" x14ac:dyDescent="0.3">
      <c r="A3" s="122" t="s">
        <v>168</v>
      </c>
      <c r="B3" s="122" t="s">
        <v>169</v>
      </c>
      <c r="C3" s="122" t="s">
        <v>170</v>
      </c>
      <c r="D3" s="122" t="s">
        <v>182</v>
      </c>
      <c r="E3" s="123">
        <v>100</v>
      </c>
      <c r="F3" s="123">
        <v>99.994342441413337</v>
      </c>
      <c r="G3" s="123">
        <v>99.326573729480316</v>
      </c>
      <c r="H3" s="123">
        <v>99.012756026625894</v>
      </c>
      <c r="I3" s="123">
        <v>98.538935494992188</v>
      </c>
      <c r="J3" s="123">
        <v>98.943627732645012</v>
      </c>
      <c r="K3" s="123">
        <v>100.32424882649862</v>
      </c>
      <c r="L3" s="123">
        <v>102.56499562423205</v>
      </c>
      <c r="M3" s="123">
        <v>104.7329013551621</v>
      </c>
      <c r="N3" s="123">
        <v>106.75424095895619</v>
      </c>
      <c r="O3" s="123">
        <v>108.79485162168612</v>
      </c>
      <c r="P3" s="123">
        <v>111.1266497529238</v>
      </c>
      <c r="Q3" s="123">
        <v>112.91196308443021</v>
      </c>
      <c r="R3" s="123">
        <v>115.52469435923729</v>
      </c>
      <c r="S3" s="123">
        <v>117.70144002545899</v>
      </c>
      <c r="T3" s="123">
        <v>120.49273799315787</v>
      </c>
      <c r="U3" s="123">
        <v>122.54236538988533</v>
      </c>
      <c r="V3" s="123">
        <v>125.64588987208613</v>
      </c>
      <c r="W3" s="123">
        <v>128.14317159198393</v>
      </c>
      <c r="X3" s="123">
        <v>129.40887352704576</v>
      </c>
      <c r="Y3" s="123">
        <v>130.24937457457807</v>
      </c>
      <c r="Z3" s="123">
        <v>131.56652493303744</v>
      </c>
      <c r="AA3" s="123">
        <v>132.83434845256929</v>
      </c>
      <c r="AB3" s="123">
        <v>134.03092209365025</v>
      </c>
      <c r="AC3" s="123">
        <v>136.22340284469115</v>
      </c>
      <c r="AD3" s="123">
        <v>137.21595077924027</v>
      </c>
      <c r="AE3" s="123">
        <v>139.72525481113476</v>
      </c>
      <c r="AF3" s="123">
        <v>142.9774670049415</v>
      </c>
      <c r="AG3" s="123">
        <v>146.21801048416324</v>
      </c>
      <c r="AH3" s="123">
        <v>148.33393739557823</v>
      </c>
      <c r="AI3" s="123">
        <v>150.01211071134955</v>
      </c>
      <c r="AJ3" s="123">
        <v>148.64527991655098</v>
      </c>
      <c r="AK3" s="123">
        <v>147.91686924851709</v>
      </c>
      <c r="AL3" s="123">
        <v>147.98475995155715</v>
      </c>
      <c r="AM3" s="123">
        <v>148.14299479327809</v>
      </c>
      <c r="AN3" s="123">
        <v>147.87585194876371</v>
      </c>
    </row>
    <row r="4" spans="1:40" x14ac:dyDescent="0.3">
      <c r="A4" s="122" t="s">
        <v>168</v>
      </c>
      <c r="B4" s="122" t="s">
        <v>169</v>
      </c>
      <c r="C4" s="122" t="s">
        <v>170</v>
      </c>
      <c r="D4" s="122" t="s">
        <v>183</v>
      </c>
      <c r="E4" s="123">
        <v>100</v>
      </c>
      <c r="F4" s="123">
        <v>99.750474362449538</v>
      </c>
      <c r="G4" s="123">
        <v>99.99765566048103</v>
      </c>
      <c r="H4" s="123">
        <v>98.883508304090142</v>
      </c>
      <c r="I4" s="123">
        <v>99.172594671023234</v>
      </c>
      <c r="J4" s="123">
        <v>99.49757873684058</v>
      </c>
      <c r="K4" s="123">
        <v>100.56410669675239</v>
      </c>
      <c r="L4" s="123">
        <v>102.34155561579209</v>
      </c>
      <c r="M4" s="123">
        <v>103.90186008688711</v>
      </c>
      <c r="N4" s="123">
        <v>107.32503534824434</v>
      </c>
      <c r="O4" s="123">
        <v>111.03465959457583</v>
      </c>
      <c r="P4" s="123">
        <v>114.47395219012597</v>
      </c>
      <c r="Q4" s="123">
        <v>117.45331467629802</v>
      </c>
      <c r="R4" s="123">
        <v>120.27121077810096</v>
      </c>
      <c r="S4" s="123">
        <v>122.69701609535603</v>
      </c>
      <c r="T4" s="123">
        <v>127.5269415893157</v>
      </c>
      <c r="U4" s="123">
        <v>133.07145107290165</v>
      </c>
      <c r="V4" s="123">
        <v>137.40774657689801</v>
      </c>
      <c r="W4" s="123">
        <v>139.50050916123928</v>
      </c>
      <c r="X4" s="123">
        <v>141.49671426164295</v>
      </c>
      <c r="Y4" s="123">
        <v>142.22199430032452</v>
      </c>
      <c r="Z4" s="123">
        <v>147.61705213957609</v>
      </c>
      <c r="AA4" s="123">
        <v>151.84213803764129</v>
      </c>
      <c r="AB4" s="123">
        <v>153.80464325745976</v>
      </c>
      <c r="AC4" s="123">
        <v>155.40612019135673</v>
      </c>
      <c r="AD4" s="123">
        <v>156.69770474508971</v>
      </c>
      <c r="AE4" s="123">
        <v>158.52585000622716</v>
      </c>
      <c r="AF4" s="123">
        <v>165.4913222807493</v>
      </c>
      <c r="AG4" s="123">
        <v>172.81489241679424</v>
      </c>
      <c r="AH4" s="123">
        <v>171.60081758840724</v>
      </c>
      <c r="AI4" s="123">
        <v>174.428237569506</v>
      </c>
      <c r="AJ4" s="123">
        <v>171.18440428135003</v>
      </c>
      <c r="AK4" s="123">
        <v>167.30847845039156</v>
      </c>
      <c r="AL4" s="123">
        <v>168.98570685499524</v>
      </c>
      <c r="AM4" s="123">
        <v>171.0329013399365</v>
      </c>
      <c r="AN4" s="123">
        <v>170.76945618649216</v>
      </c>
    </row>
    <row r="5" spans="1:40" x14ac:dyDescent="0.3">
      <c r="A5" s="122" t="s">
        <v>168</v>
      </c>
      <c r="B5" s="122" t="s">
        <v>169</v>
      </c>
      <c r="C5" s="122" t="s">
        <v>170</v>
      </c>
      <c r="D5" s="122" t="s">
        <v>184</v>
      </c>
      <c r="E5" s="123">
        <v>100</v>
      </c>
      <c r="F5" s="123">
        <v>97.866407742165862</v>
      </c>
      <c r="G5" s="123">
        <v>95.313348976076298</v>
      </c>
      <c r="H5" s="123">
        <v>91.378673776069249</v>
      </c>
      <c r="I5" s="123">
        <v>88.946186833424633</v>
      </c>
      <c r="J5" s="123">
        <v>89.873068949669545</v>
      </c>
      <c r="K5" s="123">
        <v>92.858048169214968</v>
      </c>
      <c r="L5" s="123">
        <v>95.873115238669413</v>
      </c>
      <c r="M5" s="123">
        <v>98.438297314246128</v>
      </c>
      <c r="N5" s="123">
        <v>99.150156004950745</v>
      </c>
      <c r="O5" s="123">
        <v>101.32055903886405</v>
      </c>
      <c r="P5" s="123">
        <v>102.80489296770904</v>
      </c>
      <c r="Q5" s="123">
        <v>105.74060746597485</v>
      </c>
      <c r="R5" s="123">
        <v>108.06740119227238</v>
      </c>
      <c r="S5" s="123">
        <v>112.90316892288804</v>
      </c>
      <c r="T5" s="123">
        <v>114.14790217150515</v>
      </c>
      <c r="U5" s="123">
        <v>117.68316942986279</v>
      </c>
      <c r="V5" s="123">
        <v>119.86294047565254</v>
      </c>
      <c r="W5" s="123">
        <v>122.84946266185996</v>
      </c>
      <c r="X5" s="123">
        <v>125.59263696308892</v>
      </c>
      <c r="Y5" s="123">
        <v>126.75460107148014</v>
      </c>
      <c r="Z5" s="123">
        <v>130.20224986581701</v>
      </c>
      <c r="AA5" s="123">
        <v>134.04148155658885</v>
      </c>
      <c r="AB5" s="123">
        <v>136.07599331234164</v>
      </c>
      <c r="AC5" s="123">
        <v>138.95891630838614</v>
      </c>
      <c r="AD5" s="123">
        <v>140.82315067179667</v>
      </c>
      <c r="AE5" s="123">
        <v>149.09069668251146</v>
      </c>
      <c r="AF5" s="123">
        <v>153.71573925185953</v>
      </c>
      <c r="AG5" s="123">
        <v>157.3538342170491</v>
      </c>
      <c r="AH5" s="123">
        <v>160.92492034434605</v>
      </c>
      <c r="AI5" s="123">
        <v>164.65559330925569</v>
      </c>
      <c r="AJ5" s="123">
        <v>160.48186848854291</v>
      </c>
      <c r="AK5" s="123">
        <v>159.52324534382257</v>
      </c>
      <c r="AL5" s="123">
        <v>155.9255981475583</v>
      </c>
      <c r="AM5" s="123">
        <v>155.56399288912792</v>
      </c>
      <c r="AN5" s="123">
        <v>151.6464005343073</v>
      </c>
    </row>
    <row r="6" spans="1:40" x14ac:dyDescent="0.3">
      <c r="A6" s="122" t="s">
        <v>168</v>
      </c>
      <c r="B6" s="122" t="s">
        <v>169</v>
      </c>
      <c r="C6" s="122" t="s">
        <v>170</v>
      </c>
      <c r="D6" s="122" t="s">
        <v>185</v>
      </c>
      <c r="E6" s="123">
        <v>100</v>
      </c>
      <c r="F6" s="123">
        <v>99.377433559130296</v>
      </c>
      <c r="G6" s="123">
        <v>97.684825015395248</v>
      </c>
      <c r="H6" s="123">
        <v>95.874073630788175</v>
      </c>
      <c r="I6" s="123">
        <v>94.551337118279903</v>
      </c>
      <c r="J6" s="123">
        <v>95.300347285899889</v>
      </c>
      <c r="K6" s="123">
        <v>96.938324417924505</v>
      </c>
      <c r="L6" s="123">
        <v>98.595992023427783</v>
      </c>
      <c r="M6" s="123">
        <v>99.588430495524264</v>
      </c>
      <c r="N6" s="123">
        <v>100.01602264018361</v>
      </c>
      <c r="O6" s="123">
        <v>100.82719292996174</v>
      </c>
      <c r="P6" s="123">
        <v>101.59126051847717</v>
      </c>
      <c r="Q6" s="123">
        <v>103.06708081008922</v>
      </c>
      <c r="R6" s="123">
        <v>104.30777368310305</v>
      </c>
      <c r="S6" s="123">
        <v>106.93799624336653</v>
      </c>
      <c r="T6" s="123">
        <v>107.74607783142253</v>
      </c>
      <c r="U6" s="123">
        <v>109.77651312601711</v>
      </c>
      <c r="V6" s="123">
        <v>110.91296231590856</v>
      </c>
      <c r="W6" s="123">
        <v>112.88490532164003</v>
      </c>
      <c r="X6" s="123">
        <v>115.21822642886239</v>
      </c>
      <c r="Y6" s="123">
        <v>116.58980303735207</v>
      </c>
      <c r="Z6" s="123">
        <v>119.46036520036988</v>
      </c>
      <c r="AA6" s="123">
        <v>123.31120407245322</v>
      </c>
      <c r="AB6" s="123">
        <v>125.32561672686417</v>
      </c>
      <c r="AC6" s="123">
        <v>128.69500421800828</v>
      </c>
      <c r="AD6" s="123">
        <v>131.59259252109487</v>
      </c>
      <c r="AE6" s="123">
        <v>136.82137844896982</v>
      </c>
      <c r="AF6" s="123">
        <v>140.65677381244245</v>
      </c>
      <c r="AG6" s="123">
        <v>144.57054498211448</v>
      </c>
      <c r="AH6" s="123">
        <v>147.30037817291711</v>
      </c>
      <c r="AI6" s="123">
        <v>151.94983948403237</v>
      </c>
      <c r="AJ6" s="123">
        <v>151.4965725063077</v>
      </c>
      <c r="AK6" s="123">
        <v>151.21009542157881</v>
      </c>
      <c r="AL6" s="123">
        <v>150.29564666796648</v>
      </c>
      <c r="AM6" s="123">
        <v>150.38077900918307</v>
      </c>
      <c r="AN6" s="123">
        <v>149.05167204937288</v>
      </c>
    </row>
    <row r="7" spans="1:40" x14ac:dyDescent="0.3">
      <c r="A7" s="122" t="s">
        <v>168</v>
      </c>
      <c r="B7" s="122" t="s">
        <v>169</v>
      </c>
      <c r="C7" s="122" t="s">
        <v>170</v>
      </c>
      <c r="D7" s="122" t="s">
        <v>186</v>
      </c>
      <c r="E7" s="123">
        <v>100</v>
      </c>
      <c r="F7" s="123">
        <v>99.789257414957802</v>
      </c>
      <c r="G7" s="123">
        <v>101.26071829313092</v>
      </c>
      <c r="H7" s="123">
        <v>102.72333746250251</v>
      </c>
      <c r="I7" s="123">
        <v>104.9235556795218</v>
      </c>
      <c r="J7" s="123">
        <v>104.65128573941753</v>
      </c>
      <c r="K7" s="123">
        <v>106.97948085496591</v>
      </c>
      <c r="L7" s="123">
        <v>110.04500156325059</v>
      </c>
      <c r="M7" s="123">
        <v>112.43016645200457</v>
      </c>
      <c r="N7" s="123">
        <v>115.01996676611311</v>
      </c>
      <c r="O7" s="123">
        <v>118.32913580044355</v>
      </c>
      <c r="P7" s="123">
        <v>120.98456529328496</v>
      </c>
      <c r="Q7" s="123">
        <v>123.50490805990123</v>
      </c>
      <c r="R7" s="123">
        <v>125.89499513706018</v>
      </c>
      <c r="S7" s="123">
        <v>131.13129208357151</v>
      </c>
      <c r="T7" s="123">
        <v>135.23949636897459</v>
      </c>
      <c r="U7" s="123">
        <v>140.58198497274117</v>
      </c>
      <c r="V7" s="123">
        <v>143.68159639331211</v>
      </c>
      <c r="W7" s="123">
        <v>143.42318150205145</v>
      </c>
      <c r="X7" s="123">
        <v>143.7680992969475</v>
      </c>
      <c r="Y7" s="123">
        <v>142.70818806041171</v>
      </c>
      <c r="Z7" s="123">
        <v>147.9387424537839</v>
      </c>
      <c r="AA7" s="123">
        <v>152.53624872729534</v>
      </c>
      <c r="AB7" s="123">
        <v>153.1249059998743</v>
      </c>
      <c r="AC7" s="123">
        <v>152.33835852308835</v>
      </c>
      <c r="AD7" s="123">
        <v>152.45995480701839</v>
      </c>
      <c r="AE7" s="123">
        <v>152.49595970368432</v>
      </c>
      <c r="AF7" s="123">
        <v>157.01471096271629</v>
      </c>
      <c r="AG7" s="123">
        <v>157.18006003246825</v>
      </c>
      <c r="AH7" s="123">
        <v>157.43355273532393</v>
      </c>
      <c r="AI7" s="123">
        <v>152.75984369317268</v>
      </c>
      <c r="AJ7" s="123">
        <v>152.9083297100558</v>
      </c>
      <c r="AK7" s="123">
        <v>153.04286952645816</v>
      </c>
      <c r="AL7" s="123">
        <v>146.82177029240538</v>
      </c>
      <c r="AM7" s="123">
        <v>146.84027407474255</v>
      </c>
      <c r="AN7" s="123">
        <v>146.04880440955162</v>
      </c>
    </row>
    <row r="8" spans="1:40" x14ac:dyDescent="0.3">
      <c r="A8" s="122" t="s">
        <v>168</v>
      </c>
      <c r="B8" s="122" t="s">
        <v>169</v>
      </c>
      <c r="C8" s="122" t="s">
        <v>170</v>
      </c>
      <c r="D8" s="122" t="s">
        <v>187</v>
      </c>
      <c r="E8" s="123">
        <v>100</v>
      </c>
      <c r="F8" s="123">
        <v>100.2088868651055</v>
      </c>
      <c r="G8" s="123">
        <v>100.08023908151671</v>
      </c>
      <c r="H8" s="123">
        <v>100.30128338321565</v>
      </c>
      <c r="I8" s="123">
        <v>102.3262702310797</v>
      </c>
      <c r="J8" s="123">
        <v>104.56544900729003</v>
      </c>
      <c r="K8" s="123">
        <v>104.87955296000422</v>
      </c>
      <c r="L8" s="123">
        <v>105.07561925561117</v>
      </c>
      <c r="M8" s="123">
        <v>105.55639061180639</v>
      </c>
      <c r="N8" s="123">
        <v>108.06546448039113</v>
      </c>
      <c r="O8" s="123">
        <v>110.98678597164442</v>
      </c>
      <c r="P8" s="123">
        <v>112.92821807346627</v>
      </c>
      <c r="Q8" s="123">
        <v>114.32521806020362</v>
      </c>
      <c r="R8" s="123">
        <v>114.71160349957337</v>
      </c>
      <c r="S8" s="123">
        <v>117.37607151225247</v>
      </c>
      <c r="T8" s="123">
        <v>117.8535272039222</v>
      </c>
      <c r="U8" s="123">
        <v>122.99744914875836</v>
      </c>
      <c r="V8" s="123">
        <v>125.77155513508015</v>
      </c>
      <c r="W8" s="123">
        <v>131.09319669848227</v>
      </c>
      <c r="X8" s="123">
        <v>135.23689317813074</v>
      </c>
      <c r="Y8" s="123">
        <v>140.13015088484033</v>
      </c>
      <c r="Z8" s="123">
        <v>145.71527725586759</v>
      </c>
      <c r="AA8" s="123">
        <v>152.57052418445701</v>
      </c>
      <c r="AB8" s="123">
        <v>157.95671068395527</v>
      </c>
      <c r="AC8" s="123">
        <v>158.89239121304689</v>
      </c>
      <c r="AD8" s="123">
        <v>159.2515882033077</v>
      </c>
      <c r="AE8" s="123">
        <v>160.20340496642336</v>
      </c>
      <c r="AF8" s="123">
        <v>162.00137931644258</v>
      </c>
      <c r="AG8" s="123">
        <v>163.17335620405038</v>
      </c>
      <c r="AH8" s="123">
        <v>164.1755710679534</v>
      </c>
      <c r="AI8" s="123">
        <v>165.57632880781961</v>
      </c>
      <c r="AJ8" s="123">
        <v>166.64176234200852</v>
      </c>
      <c r="AK8" s="123">
        <v>167.03765268635132</v>
      </c>
      <c r="AL8" s="123">
        <v>167.52903416902808</v>
      </c>
      <c r="AM8" s="123">
        <v>167.62209382004332</v>
      </c>
      <c r="AN8" s="123">
        <v>168.13447451138148</v>
      </c>
    </row>
    <row r="9" spans="1:40" x14ac:dyDescent="0.3">
      <c r="A9" s="122" t="s">
        <v>168</v>
      </c>
      <c r="B9" s="122" t="s">
        <v>169</v>
      </c>
      <c r="C9" s="122" t="s">
        <v>170</v>
      </c>
      <c r="D9" s="122" t="s">
        <v>188</v>
      </c>
      <c r="E9" s="123">
        <v>100</v>
      </c>
      <c r="F9" s="123">
        <v>100.17750557754049</v>
      </c>
      <c r="G9" s="123">
        <v>100.06267110242973</v>
      </c>
      <c r="H9" s="123">
        <v>100.78845500721468</v>
      </c>
      <c r="I9" s="123">
        <v>101.01437119681165</v>
      </c>
      <c r="J9" s="123">
        <v>101.32134701589857</v>
      </c>
      <c r="K9" s="123">
        <v>102.18917291032216</v>
      </c>
      <c r="L9" s="123">
        <v>103.50733007968986</v>
      </c>
      <c r="M9" s="123">
        <v>105.61900848311538</v>
      </c>
      <c r="N9" s="123">
        <v>107.12011273292916</v>
      </c>
      <c r="O9" s="123">
        <v>109.18882202720377</v>
      </c>
      <c r="P9" s="123">
        <v>110.31652659487635</v>
      </c>
      <c r="Q9" s="123">
        <v>111.25208981857278</v>
      </c>
      <c r="R9" s="123">
        <v>112.35540144218589</v>
      </c>
      <c r="S9" s="123">
        <v>113.8848390347149</v>
      </c>
      <c r="T9" s="123">
        <v>115.29700285772721</v>
      </c>
      <c r="U9" s="123">
        <v>116.61103199040794</v>
      </c>
      <c r="V9" s="123">
        <v>118.43205908346326</v>
      </c>
      <c r="W9" s="123">
        <v>120.46943282652299</v>
      </c>
      <c r="X9" s="123">
        <v>122.6182635601314</v>
      </c>
      <c r="Y9" s="123">
        <v>123.67128819137577</v>
      </c>
      <c r="Z9" s="123">
        <v>124.83595745120002</v>
      </c>
      <c r="AA9" s="123">
        <v>125.75350742389868</v>
      </c>
      <c r="AB9" s="123">
        <v>126.96771312396679</v>
      </c>
      <c r="AC9" s="123">
        <v>129.39631216213422</v>
      </c>
      <c r="AD9" s="123">
        <v>130.03934769514819</v>
      </c>
      <c r="AE9" s="123">
        <v>131.21959091156427</v>
      </c>
      <c r="AF9" s="123">
        <v>135.09469153245851</v>
      </c>
      <c r="AG9" s="123">
        <v>138.09333490949277</v>
      </c>
      <c r="AH9" s="123">
        <v>140.61631587736727</v>
      </c>
      <c r="AI9" s="123">
        <v>143.1227846984938</v>
      </c>
      <c r="AJ9" s="123">
        <v>145.05282948769184</v>
      </c>
      <c r="AK9" s="123">
        <v>145.65252063549244</v>
      </c>
      <c r="AL9" s="123">
        <v>146.87310602862223</v>
      </c>
      <c r="AM9" s="123">
        <v>147.26433132372995</v>
      </c>
      <c r="AN9" s="123">
        <v>147.56549036384882</v>
      </c>
    </row>
    <row r="10" spans="1:40" x14ac:dyDescent="0.3">
      <c r="A10" s="122" t="s">
        <v>168</v>
      </c>
      <c r="B10" s="122" t="s">
        <v>169</v>
      </c>
      <c r="C10" s="122" t="s">
        <v>170</v>
      </c>
      <c r="D10" s="122" t="s">
        <v>189</v>
      </c>
      <c r="E10" s="123">
        <v>100</v>
      </c>
      <c r="F10" s="123">
        <v>99.295117242004551</v>
      </c>
      <c r="G10" s="123">
        <v>101.02785958440816</v>
      </c>
      <c r="H10" s="123">
        <v>100.569175828301</v>
      </c>
      <c r="I10" s="123">
        <v>102.42983399274436</v>
      </c>
      <c r="J10" s="123">
        <v>105.24964833773177</v>
      </c>
      <c r="K10" s="123">
        <v>108.35277568834437</v>
      </c>
      <c r="L10" s="123">
        <v>113.45623451517353</v>
      </c>
      <c r="M10" s="123">
        <v>116.60837501575929</v>
      </c>
      <c r="N10" s="123">
        <v>120.09397492396589</v>
      </c>
      <c r="O10" s="123">
        <v>122.48032037034677</v>
      </c>
      <c r="P10" s="123">
        <v>126.11905095809378</v>
      </c>
      <c r="Q10" s="123">
        <v>131.41714581978746</v>
      </c>
      <c r="R10" s="123">
        <v>136.44991805171315</v>
      </c>
      <c r="S10" s="123">
        <v>140.46148855486288</v>
      </c>
      <c r="T10" s="123">
        <v>144.58737585578237</v>
      </c>
      <c r="U10" s="123">
        <v>151.26704658940722</v>
      </c>
      <c r="V10" s="123">
        <v>151.96810462182674</v>
      </c>
      <c r="W10" s="123">
        <v>153.87055145459982</v>
      </c>
      <c r="X10" s="123">
        <v>150.62335944062681</v>
      </c>
      <c r="Y10" s="123">
        <v>148.15952788720745</v>
      </c>
      <c r="Z10" s="123">
        <v>152.19546330884094</v>
      </c>
      <c r="AA10" s="123">
        <v>150.7762068071616</v>
      </c>
      <c r="AB10" s="123">
        <v>153.09965676629372</v>
      </c>
      <c r="AC10" s="123">
        <v>156.99067758554995</v>
      </c>
      <c r="AD10" s="123">
        <v>158.52240935046248</v>
      </c>
      <c r="AE10" s="123">
        <v>163.30756601547176</v>
      </c>
      <c r="AF10" s="123">
        <v>165.32872099760181</v>
      </c>
      <c r="AG10" s="123">
        <v>166.15486172200485</v>
      </c>
      <c r="AH10" s="123">
        <v>167.58630068292609</v>
      </c>
      <c r="AI10" s="123">
        <v>166.72162938975805</v>
      </c>
      <c r="AJ10" s="123">
        <v>164.81606611392309</v>
      </c>
      <c r="AK10" s="123">
        <v>161.72526287905521</v>
      </c>
      <c r="AL10" s="123">
        <v>160.54852231019103</v>
      </c>
      <c r="AM10" s="123">
        <v>160.19395608365113</v>
      </c>
      <c r="AN10" s="123">
        <v>161.12109789455951</v>
      </c>
    </row>
    <row r="11" spans="1:40" x14ac:dyDescent="0.3">
      <c r="A11" s="122" t="s">
        <v>168</v>
      </c>
      <c r="B11" s="122" t="s">
        <v>169</v>
      </c>
      <c r="C11" s="122" t="s">
        <v>170</v>
      </c>
      <c r="D11" s="122" t="s">
        <v>190</v>
      </c>
      <c r="E11" s="123">
        <v>100</v>
      </c>
      <c r="F11" s="123">
        <v>100.48020384163073</v>
      </c>
      <c r="G11" s="123">
        <v>101.79933137578308</v>
      </c>
      <c r="H11" s="123">
        <v>102.45501209292694</v>
      </c>
      <c r="I11" s="123">
        <v>103.47144663949766</v>
      </c>
      <c r="J11" s="123">
        <v>104.17279942013123</v>
      </c>
      <c r="K11" s="123">
        <v>104.54242879226055</v>
      </c>
      <c r="L11" s="123">
        <v>105.87135640481353</v>
      </c>
      <c r="M11" s="123">
        <v>106.81882058830058</v>
      </c>
      <c r="N11" s="123">
        <v>109.22557191778291</v>
      </c>
      <c r="O11" s="123">
        <v>111.57703601251454</v>
      </c>
      <c r="P11" s="123">
        <v>112.78817777712037</v>
      </c>
      <c r="Q11" s="123">
        <v>117.06803843109994</v>
      </c>
      <c r="R11" s="123">
        <v>121.69663395043014</v>
      </c>
      <c r="S11" s="123">
        <v>123.23117830225667</v>
      </c>
      <c r="T11" s="123">
        <v>124.7106203264721</v>
      </c>
      <c r="U11" s="123">
        <v>126.62736773592307</v>
      </c>
      <c r="V11" s="123">
        <v>128.7353091277561</v>
      </c>
      <c r="W11" s="123">
        <v>130.42998306250607</v>
      </c>
      <c r="X11" s="123">
        <v>131.82843575956159</v>
      </c>
      <c r="Y11" s="123">
        <v>133.67436373453256</v>
      </c>
      <c r="Z11" s="123">
        <v>135.82076581140956</v>
      </c>
      <c r="AA11" s="123">
        <v>138.51948551437474</v>
      </c>
      <c r="AB11" s="123">
        <v>139.04610104805371</v>
      </c>
      <c r="AC11" s="123">
        <v>141.84411588500262</v>
      </c>
      <c r="AD11" s="123">
        <v>144.79615836926703</v>
      </c>
      <c r="AE11" s="123">
        <v>146.12305200328404</v>
      </c>
      <c r="AF11" s="123">
        <v>148.94806328261959</v>
      </c>
      <c r="AG11" s="123">
        <v>151.05249143879956</v>
      </c>
      <c r="AH11" s="123">
        <v>151.83760715368754</v>
      </c>
      <c r="AI11" s="123">
        <v>153.86289505410397</v>
      </c>
      <c r="AJ11" s="123">
        <v>154.46513760789344</v>
      </c>
      <c r="AK11" s="123">
        <v>155.22898900172348</v>
      </c>
      <c r="AL11" s="123">
        <v>155.41537539847502</v>
      </c>
      <c r="AM11" s="123">
        <v>155.22177762327772</v>
      </c>
      <c r="AN11" s="123">
        <v>155.33678986413034</v>
      </c>
    </row>
    <row r="12" spans="1:40" x14ac:dyDescent="0.3">
      <c r="A12" s="122" t="s">
        <v>168</v>
      </c>
      <c r="B12" s="122" t="s">
        <v>169</v>
      </c>
      <c r="C12" s="122" t="s">
        <v>170</v>
      </c>
      <c r="D12" s="122" t="s">
        <v>228</v>
      </c>
      <c r="E12" s="123">
        <v>100</v>
      </c>
      <c r="F12" s="123">
        <v>100.25257025570433</v>
      </c>
      <c r="G12" s="123">
        <v>100.22041005282875</v>
      </c>
      <c r="H12" s="123">
        <v>99.987094950438461</v>
      </c>
      <c r="I12" s="123">
        <v>100.12925533767189</v>
      </c>
      <c r="J12" s="123">
        <v>100.3834643298285</v>
      </c>
      <c r="K12" s="123">
        <v>100.77061581667458</v>
      </c>
      <c r="L12" s="123">
        <v>101.26182706823904</v>
      </c>
      <c r="M12" s="123">
        <v>101.93719132862608</v>
      </c>
      <c r="N12" s="123">
        <v>102.21454747317084</v>
      </c>
      <c r="O12" s="123">
        <v>102.40566511191548</v>
      </c>
      <c r="P12" s="123">
        <v>102.59534885626441</v>
      </c>
      <c r="Q12" s="123">
        <v>102.77233239310833</v>
      </c>
      <c r="R12" s="123">
        <v>102.82313322312835</v>
      </c>
      <c r="S12" s="123">
        <v>102.88233257746619</v>
      </c>
      <c r="T12" s="123">
        <v>103.44626275909964</v>
      </c>
      <c r="U12" s="123">
        <v>103.57981977995871</v>
      </c>
      <c r="V12" s="123">
        <v>104.53848060452992</v>
      </c>
      <c r="W12" s="123">
        <v>105.01514807008061</v>
      </c>
      <c r="X12" s="123">
        <v>105.38591219240411</v>
      </c>
      <c r="Y12" s="123">
        <v>105.57866856760101</v>
      </c>
      <c r="Z12" s="123">
        <v>106.97630591932098</v>
      </c>
      <c r="AA12" s="123">
        <v>107.37718182395471</v>
      </c>
      <c r="AB12" s="123">
        <v>107.5539605187421</v>
      </c>
      <c r="AC12" s="123">
        <v>107.91407285412591</v>
      </c>
      <c r="AD12" s="123">
        <v>108.34977190837012</v>
      </c>
      <c r="AE12" s="123">
        <v>108.65723983522513</v>
      </c>
      <c r="AF12" s="123">
        <v>108.71070361198007</v>
      </c>
      <c r="AG12" s="123">
        <v>108.97617891724595</v>
      </c>
      <c r="AH12" s="123">
        <v>110.21178620224885</v>
      </c>
      <c r="AI12" s="123">
        <v>111.46173243120901</v>
      </c>
      <c r="AJ12" s="123">
        <v>112.81246095198306</v>
      </c>
      <c r="AK12" s="123">
        <v>113.05007773756053</v>
      </c>
      <c r="AL12" s="123">
        <v>113.50359805072306</v>
      </c>
      <c r="AM12" s="123">
        <v>114.50793865390096</v>
      </c>
      <c r="AN12" s="123">
        <v>114.46737992670757</v>
      </c>
    </row>
    <row r="13" spans="1:40" x14ac:dyDescent="0.3">
      <c r="A13" s="122" t="s">
        <v>168</v>
      </c>
      <c r="B13" s="122" t="s">
        <v>169</v>
      </c>
      <c r="C13" s="122" t="s">
        <v>170</v>
      </c>
      <c r="D13" s="122" t="s">
        <v>229</v>
      </c>
      <c r="E13" s="123">
        <v>100</v>
      </c>
      <c r="F13" s="123">
        <v>99.968642882395443</v>
      </c>
      <c r="G13" s="123">
        <v>99.687351092119229</v>
      </c>
      <c r="H13" s="123">
        <v>99.749911615967548</v>
      </c>
      <c r="I13" s="123">
        <v>100.17277156954673</v>
      </c>
      <c r="J13" s="123">
        <v>101.00189064973794</v>
      </c>
      <c r="K13" s="123">
        <v>101.75400033816501</v>
      </c>
      <c r="L13" s="123">
        <v>102.72837665431854</v>
      </c>
      <c r="M13" s="123">
        <v>103.70106214550319</v>
      </c>
      <c r="N13" s="123">
        <v>104.58659329511045</v>
      </c>
      <c r="O13" s="123">
        <v>105.52623084372166</v>
      </c>
      <c r="P13" s="123">
        <v>106.36042239881951</v>
      </c>
      <c r="Q13" s="123">
        <v>107.86448806431284</v>
      </c>
      <c r="R13" s="123">
        <v>109.73454047988687</v>
      </c>
      <c r="S13" s="123">
        <v>111.90878767849732</v>
      </c>
      <c r="T13" s="123">
        <v>113.314785495796</v>
      </c>
      <c r="U13" s="123">
        <v>115.92003935010837</v>
      </c>
      <c r="V13" s="123">
        <v>117.37829903008132</v>
      </c>
      <c r="W13" s="123">
        <v>118.71128395099683</v>
      </c>
      <c r="X13" s="123">
        <v>120.404722013004</v>
      </c>
      <c r="Y13" s="123">
        <v>121.65009145825971</v>
      </c>
      <c r="Z13" s="123">
        <v>122.85380512473679</v>
      </c>
      <c r="AA13" s="123">
        <v>126.61804263953151</v>
      </c>
      <c r="AB13" s="123">
        <v>129.5133498316861</v>
      </c>
      <c r="AC13" s="123">
        <v>131.87097468373892</v>
      </c>
      <c r="AD13" s="123">
        <v>133.87490969457559</v>
      </c>
      <c r="AE13" s="123">
        <v>136.48907880781474</v>
      </c>
      <c r="AF13" s="123">
        <v>139.64861582919599</v>
      </c>
      <c r="AG13" s="123">
        <v>142.86825399265265</v>
      </c>
      <c r="AH13" s="123">
        <v>146.00550286671694</v>
      </c>
      <c r="AI13" s="123">
        <v>148.89420047035682</v>
      </c>
      <c r="AJ13" s="123">
        <v>149.69811088737575</v>
      </c>
      <c r="AK13" s="123">
        <v>150.34139293235171</v>
      </c>
      <c r="AL13" s="123">
        <v>152.73529366555491</v>
      </c>
      <c r="AM13" s="123">
        <v>153.31770601165141</v>
      </c>
      <c r="AN13" s="123">
        <v>153.34537405659663</v>
      </c>
    </row>
    <row r="14" spans="1:40" x14ac:dyDescent="0.3">
      <c r="A14" s="122" t="s">
        <v>168</v>
      </c>
      <c r="B14" s="122" t="s">
        <v>169</v>
      </c>
      <c r="C14" s="122" t="s">
        <v>170</v>
      </c>
      <c r="D14" s="122" t="s">
        <v>191</v>
      </c>
      <c r="E14" s="123">
        <v>100</v>
      </c>
      <c r="F14" s="123">
        <v>98.98782059647435</v>
      </c>
      <c r="G14" s="123">
        <v>97.224283009794647</v>
      </c>
      <c r="H14" s="123">
        <v>95.523850214609922</v>
      </c>
      <c r="I14" s="123">
        <v>94.3756290367849</v>
      </c>
      <c r="J14" s="123">
        <v>94.779106414700365</v>
      </c>
      <c r="K14" s="123">
        <v>96.454869348054203</v>
      </c>
      <c r="L14" s="123">
        <v>98.026411053528236</v>
      </c>
      <c r="M14" s="123">
        <v>98.892180190100945</v>
      </c>
      <c r="N14" s="123">
        <v>99.439922629592758</v>
      </c>
      <c r="O14" s="123">
        <v>100.226497934346</v>
      </c>
      <c r="P14" s="123">
        <v>101.15555062952842</v>
      </c>
      <c r="Q14" s="123">
        <v>102.87761424559386</v>
      </c>
      <c r="R14" s="123">
        <v>104.23374157783432</v>
      </c>
      <c r="S14" s="123">
        <v>106.75435789533901</v>
      </c>
      <c r="T14" s="123">
        <v>106.9034496690127</v>
      </c>
      <c r="U14" s="123">
        <v>108.79552081117366</v>
      </c>
      <c r="V14" s="123">
        <v>110.37117416028616</v>
      </c>
      <c r="W14" s="123">
        <v>112.44326378696678</v>
      </c>
      <c r="X14" s="123">
        <v>114.60956368310309</v>
      </c>
      <c r="Y14" s="123">
        <v>116.02236019070872</v>
      </c>
      <c r="Z14" s="123">
        <v>118.84330526093738</v>
      </c>
      <c r="AA14" s="123">
        <v>121.97512634365829</v>
      </c>
      <c r="AB14" s="123">
        <v>123.5808125680432</v>
      </c>
      <c r="AC14" s="123">
        <v>126.61574187458768</v>
      </c>
      <c r="AD14" s="123">
        <v>129.63887255156087</v>
      </c>
      <c r="AE14" s="123">
        <v>134.94789832441577</v>
      </c>
      <c r="AF14" s="123">
        <v>138.77458718204028</v>
      </c>
      <c r="AG14" s="123">
        <v>142.1613301703471</v>
      </c>
      <c r="AH14" s="123">
        <v>144.70733141814156</v>
      </c>
      <c r="AI14" s="123">
        <v>148.52079150927705</v>
      </c>
      <c r="AJ14" s="123">
        <v>147.73493127298266</v>
      </c>
      <c r="AK14" s="123">
        <v>147.71723332862572</v>
      </c>
      <c r="AL14" s="123">
        <v>147.17914431332864</v>
      </c>
      <c r="AM14" s="123">
        <v>147.23652855715267</v>
      </c>
      <c r="AN14" s="123">
        <v>145.84393273351</v>
      </c>
    </row>
    <row r="15" spans="1:40" x14ac:dyDescent="0.3">
      <c r="A15" s="122" t="s">
        <v>171</v>
      </c>
      <c r="B15" s="122" t="s">
        <v>172</v>
      </c>
      <c r="C15" s="122" t="s">
        <v>170</v>
      </c>
      <c r="D15" s="122" t="s">
        <v>173</v>
      </c>
      <c r="E15" s="123">
        <v>100</v>
      </c>
      <c r="F15" s="123">
        <v>100.25002719725703</v>
      </c>
      <c r="G15" s="123">
        <v>100.32017736362921</v>
      </c>
      <c r="H15" s="123">
        <v>100.00919079719851</v>
      </c>
      <c r="I15" s="123">
        <v>99.629179468134211</v>
      </c>
      <c r="J15" s="123">
        <v>99.888209895299966</v>
      </c>
      <c r="K15" s="123">
        <v>100.24777638977986</v>
      </c>
      <c r="L15" s="123">
        <v>100.48842522254863</v>
      </c>
      <c r="M15" s="123">
        <v>101.13159345915352</v>
      </c>
      <c r="N15" s="123">
        <v>102.00134298179476</v>
      </c>
      <c r="O15" s="123">
        <v>102.90916866425836</v>
      </c>
      <c r="P15" s="123">
        <v>104.29847957954921</v>
      </c>
      <c r="Q15" s="123">
        <v>104.55919811232283</v>
      </c>
      <c r="R15" s="123">
        <v>105.45839569945723</v>
      </c>
      <c r="S15" s="123">
        <v>106.43918505763948</v>
      </c>
      <c r="T15" s="123">
        <v>106.76911592033647</v>
      </c>
      <c r="U15" s="123">
        <v>107.65537136447706</v>
      </c>
      <c r="V15" s="123">
        <v>108.22595105994279</v>
      </c>
      <c r="W15" s="123">
        <v>109.26488627795226</v>
      </c>
      <c r="X15" s="123">
        <v>110.21547730248231</v>
      </c>
      <c r="Y15" s="123">
        <v>111.49393594952193</v>
      </c>
      <c r="Z15" s="123">
        <v>112.88756091247738</v>
      </c>
      <c r="AA15" s="123">
        <v>113.9600706753548</v>
      </c>
      <c r="AB15" s="123">
        <v>114.79193160546347</v>
      </c>
      <c r="AC15" s="123">
        <v>115.41184149813746</v>
      </c>
      <c r="AD15" s="123">
        <v>116.5775722040282</v>
      </c>
      <c r="AE15" s="123">
        <v>118.46618724467405</v>
      </c>
      <c r="AF15" s="123">
        <v>119.72195024965207</v>
      </c>
      <c r="AG15" s="123">
        <v>120.28465211894768</v>
      </c>
      <c r="AH15" s="123">
        <v>121.09062876306876</v>
      </c>
      <c r="AI15" s="123">
        <v>120.2672083609995</v>
      </c>
      <c r="AJ15" s="123">
        <v>119.83430305622142</v>
      </c>
      <c r="AK15" s="123">
        <v>119.4867408682865</v>
      </c>
      <c r="AL15" s="123">
        <v>120.19180631051391</v>
      </c>
      <c r="AM15" s="123">
        <v>120.6845455807271</v>
      </c>
      <c r="AN15" s="123">
        <v>121.4327514996005</v>
      </c>
    </row>
    <row r="16" spans="1:40" x14ac:dyDescent="0.3">
      <c r="A16" s="122" t="s">
        <v>174</v>
      </c>
      <c r="B16" s="122" t="s">
        <v>175</v>
      </c>
      <c r="C16" s="122" t="s">
        <v>170</v>
      </c>
      <c r="D16" s="122" t="s">
        <v>176</v>
      </c>
      <c r="E16" s="123">
        <v>100</v>
      </c>
      <c r="F16" s="123">
        <v>99.96</v>
      </c>
      <c r="G16" s="123">
        <v>101.2</v>
      </c>
      <c r="H16" s="123">
        <v>102.01</v>
      </c>
      <c r="I16" s="123">
        <v>102.3</v>
      </c>
      <c r="J16" s="123">
        <v>103.89</v>
      </c>
      <c r="K16" s="123">
        <v>106.21</v>
      </c>
      <c r="L16" s="123">
        <v>109.12</v>
      </c>
      <c r="M16" s="123">
        <v>113.86</v>
      </c>
      <c r="N16" s="123">
        <v>117.54</v>
      </c>
      <c r="O16" s="123">
        <v>121.39</v>
      </c>
      <c r="P16" s="123">
        <v>122.55</v>
      </c>
      <c r="Q16" s="123">
        <v>125.71</v>
      </c>
      <c r="R16" s="123">
        <v>128.88999999999999</v>
      </c>
      <c r="S16" s="123">
        <v>132.66999999999999</v>
      </c>
      <c r="T16" s="123">
        <v>134.68</v>
      </c>
      <c r="U16" s="123">
        <v>140.19</v>
      </c>
      <c r="V16" s="123">
        <v>141.04</v>
      </c>
      <c r="W16" s="123">
        <v>142.13</v>
      </c>
      <c r="X16" s="123">
        <v>143.08000000000001</v>
      </c>
      <c r="Y16" s="123">
        <v>142.16</v>
      </c>
      <c r="Z16" s="123">
        <v>143.08000000000001</v>
      </c>
      <c r="AA16" s="123">
        <v>143.1</v>
      </c>
      <c r="AB16" s="123">
        <v>144.35</v>
      </c>
      <c r="AC16" s="123">
        <v>146.97</v>
      </c>
      <c r="AD16" s="123">
        <v>149.66999999999999</v>
      </c>
      <c r="AE16" s="123">
        <v>152.27000000000001</v>
      </c>
      <c r="AF16" s="123">
        <v>154.41999999999999</v>
      </c>
      <c r="AG16" s="123">
        <v>155.22999999999999</v>
      </c>
      <c r="AH16" s="123">
        <v>156.13</v>
      </c>
      <c r="AI16" s="123">
        <v>156.46</v>
      </c>
      <c r="AJ16" s="123">
        <v>155.36000000000001</v>
      </c>
      <c r="AK16" s="123">
        <v>153.88999999999999</v>
      </c>
      <c r="AL16" s="123">
        <v>152.4</v>
      </c>
      <c r="AM16" s="123">
        <v>151.54</v>
      </c>
      <c r="AN16" s="123">
        <v>152.22</v>
      </c>
    </row>
    <row r="17" spans="1:51" ht="13.5" thickBot="1" x14ac:dyDescent="0.35">
      <c r="A17" s="125" t="s">
        <v>174</v>
      </c>
      <c r="B17" s="125" t="s">
        <v>177</v>
      </c>
      <c r="C17" s="125" t="s">
        <v>170</v>
      </c>
      <c r="D17" s="125" t="s">
        <v>178</v>
      </c>
      <c r="E17" s="126">
        <v>100</v>
      </c>
      <c r="F17" s="126">
        <v>100.35</v>
      </c>
      <c r="G17" s="126">
        <v>100.73</v>
      </c>
      <c r="H17" s="126">
        <v>100.91</v>
      </c>
      <c r="I17" s="126">
        <v>101.11</v>
      </c>
      <c r="J17" s="126">
        <v>101.43</v>
      </c>
      <c r="K17" s="126">
        <v>102.28</v>
      </c>
      <c r="L17" s="126">
        <v>103.13</v>
      </c>
      <c r="M17" s="126">
        <v>104.31</v>
      </c>
      <c r="N17" s="126">
        <v>106.07</v>
      </c>
      <c r="O17" s="126">
        <v>107.44</v>
      </c>
      <c r="P17" s="126">
        <v>108.39</v>
      </c>
      <c r="Q17" s="126">
        <v>109.39</v>
      </c>
      <c r="R17" s="126">
        <v>110.56</v>
      </c>
      <c r="S17" s="126">
        <v>112.77</v>
      </c>
      <c r="T17" s="126">
        <v>113.84</v>
      </c>
      <c r="U17" s="126">
        <v>115.89</v>
      </c>
      <c r="V17" s="126">
        <v>118.56</v>
      </c>
      <c r="W17" s="126">
        <v>120.03</v>
      </c>
      <c r="X17" s="126">
        <v>120.71</v>
      </c>
      <c r="Y17" s="126">
        <v>121.39</v>
      </c>
      <c r="Z17" s="126">
        <v>122.35</v>
      </c>
      <c r="AA17" s="126">
        <v>123.22</v>
      </c>
      <c r="AB17" s="126">
        <v>123.59</v>
      </c>
      <c r="AC17" s="126">
        <v>124.38</v>
      </c>
      <c r="AD17" s="126">
        <v>124.98</v>
      </c>
      <c r="AE17" s="126">
        <v>125.88</v>
      </c>
      <c r="AF17" s="126">
        <v>126.98</v>
      </c>
      <c r="AG17" s="126">
        <v>128.87</v>
      </c>
      <c r="AH17" s="126">
        <v>132.49</v>
      </c>
      <c r="AI17" s="126">
        <v>134.03</v>
      </c>
      <c r="AJ17" s="126">
        <v>134.47</v>
      </c>
      <c r="AK17" s="126">
        <v>134.6</v>
      </c>
      <c r="AL17" s="126">
        <v>134.66</v>
      </c>
      <c r="AM17" s="126">
        <v>134.85</v>
      </c>
      <c r="AN17" s="126">
        <v>135.21</v>
      </c>
    </row>
    <row r="20" spans="1:51" ht="14.5" x14ac:dyDescent="0.35"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4.5" x14ac:dyDescent="0.35"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4.5" x14ac:dyDescent="0.35"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4.5" x14ac:dyDescent="0.35"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4.5" x14ac:dyDescent="0.35"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4.5" x14ac:dyDescent="0.35"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4.5" x14ac:dyDescent="0.35"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4.5" x14ac:dyDescent="0.35"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4.5" x14ac:dyDescent="0.35"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4.5" x14ac:dyDescent="0.35"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4.5" x14ac:dyDescent="0.35"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4.5" x14ac:dyDescent="0.35"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ht="14.5" x14ac:dyDescent="0.35"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14.5" x14ac:dyDescent="0.35"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14.5" x14ac:dyDescent="0.35"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14.5" x14ac:dyDescent="0.35"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14.5" x14ac:dyDescent="0.35"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14.5" x14ac:dyDescent="0.35"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14.5" x14ac:dyDescent="0.35"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14.5" x14ac:dyDescent="0.35"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14.5" x14ac:dyDescent="0.35"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14.5" x14ac:dyDescent="0.35"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14.5" x14ac:dyDescent="0.35"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14.5" x14ac:dyDescent="0.35">
      <c r="B43" s="127" t="s">
        <v>179</v>
      </c>
      <c r="C43" s="128"/>
      <c r="D43" s="128"/>
      <c r="E43" s="128"/>
      <c r="F43" s="128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14.5" x14ac:dyDescent="0.35">
      <c r="B44" s="124" t="s">
        <v>180</v>
      </c>
      <c r="C44" s="129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14.5" x14ac:dyDescent="0.35">
      <c r="B45" s="124" t="s">
        <v>181</v>
      </c>
      <c r="C45" s="129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14.5" x14ac:dyDescent="0.35">
      <c r="B46" s="124" t="s">
        <v>264</v>
      </c>
      <c r="C46" s="129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14.5" x14ac:dyDescent="0.35"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14.5" x14ac:dyDescent="0.35"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4:51" ht="14.5" x14ac:dyDescent="0.35"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4:51" ht="14.5" x14ac:dyDescent="0.35"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4:51" ht="14.5" x14ac:dyDescent="0.35"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4:51" ht="14.5" x14ac:dyDescent="0.35"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4:51" ht="14.5" x14ac:dyDescent="0.35"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4:51" ht="14.5" x14ac:dyDescent="0.35"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4:51" ht="14.5" x14ac:dyDescent="0.35"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</row>
    <row r="56" spans="4:51" ht="14.5" x14ac:dyDescent="0.35">
      <c r="N56"/>
      <c r="O56"/>
    </row>
    <row r="57" spans="4:51" ht="14.5" x14ac:dyDescent="0.35">
      <c r="N57"/>
      <c r="O57"/>
    </row>
    <row r="58" spans="4:51" ht="14.5" x14ac:dyDescent="0.35">
      <c r="D58" s="124" t="s">
        <v>167</v>
      </c>
      <c r="E58" s="124" t="s">
        <v>182</v>
      </c>
      <c r="F58" s="124" t="s">
        <v>183</v>
      </c>
      <c r="G58" s="124" t="s">
        <v>184</v>
      </c>
      <c r="H58" s="124" t="s">
        <v>185</v>
      </c>
      <c r="I58" s="124" t="s">
        <v>186</v>
      </c>
      <c r="J58" s="124" t="s">
        <v>187</v>
      </c>
      <c r="K58" s="124" t="s">
        <v>188</v>
      </c>
      <c r="L58" s="124" t="s">
        <v>189</v>
      </c>
      <c r="M58" s="124" t="s">
        <v>190</v>
      </c>
      <c r="N58"/>
      <c r="O58"/>
      <c r="P58" s="124" t="s">
        <v>191</v>
      </c>
      <c r="Q58" s="124" t="s">
        <v>173</v>
      </c>
      <c r="R58" s="124" t="s">
        <v>176</v>
      </c>
      <c r="S58" s="124" t="s">
        <v>178</v>
      </c>
    </row>
    <row r="59" spans="4:51" ht="14.5" x14ac:dyDescent="0.35">
      <c r="D59" s="124" t="s">
        <v>192</v>
      </c>
      <c r="E59" s="124">
        <v>100</v>
      </c>
      <c r="F59" s="124">
        <v>100</v>
      </c>
      <c r="G59" s="124">
        <v>100</v>
      </c>
      <c r="H59" s="124">
        <v>100</v>
      </c>
      <c r="I59" s="124">
        <v>100</v>
      </c>
      <c r="J59" s="124">
        <v>100</v>
      </c>
      <c r="K59" s="124">
        <v>100</v>
      </c>
      <c r="L59" s="124">
        <v>100</v>
      </c>
      <c r="M59" s="124">
        <v>100</v>
      </c>
      <c r="N59"/>
      <c r="O59"/>
      <c r="P59" s="124">
        <v>100</v>
      </c>
      <c r="Q59" s="124">
        <v>100</v>
      </c>
      <c r="R59" s="124">
        <v>100</v>
      </c>
      <c r="S59" s="124">
        <v>100</v>
      </c>
    </row>
    <row r="60" spans="4:51" ht="14.5" x14ac:dyDescent="0.35">
      <c r="D60" s="124" t="s">
        <v>193</v>
      </c>
      <c r="E60" s="124">
        <v>99.994342441413337</v>
      </c>
      <c r="F60" s="124">
        <v>99.750474362449538</v>
      </c>
      <c r="G60" s="124">
        <v>97.866407742165862</v>
      </c>
      <c r="H60" s="124">
        <v>99.377433559130296</v>
      </c>
      <c r="I60" s="124">
        <v>99.789257414957802</v>
      </c>
      <c r="J60" s="124">
        <v>100.2088868651055</v>
      </c>
      <c r="K60" s="124">
        <v>100.17750557754049</v>
      </c>
      <c r="L60" s="124">
        <v>99.295117242004551</v>
      </c>
      <c r="M60" s="124">
        <v>100.48020384163073</v>
      </c>
      <c r="N60"/>
      <c r="O60"/>
      <c r="P60" s="124">
        <v>98.98782059647435</v>
      </c>
      <c r="Q60" s="124">
        <v>100.25002719725703</v>
      </c>
      <c r="R60" s="124">
        <v>99.96</v>
      </c>
      <c r="S60" s="124">
        <v>100.35</v>
      </c>
    </row>
    <row r="61" spans="4:51" ht="14.5" x14ac:dyDescent="0.35">
      <c r="D61" s="124" t="s">
        <v>194</v>
      </c>
      <c r="E61" s="124">
        <v>99.326573729480316</v>
      </c>
      <c r="F61" s="124">
        <v>99.99765566048103</v>
      </c>
      <c r="G61" s="124">
        <v>95.313348976076298</v>
      </c>
      <c r="H61" s="124">
        <v>97.684825015395248</v>
      </c>
      <c r="I61" s="124">
        <v>101.26071829313092</v>
      </c>
      <c r="J61" s="124">
        <v>100.08023908151671</v>
      </c>
      <c r="K61" s="124">
        <v>100.06267110242973</v>
      </c>
      <c r="L61" s="124">
        <v>101.02785958440816</v>
      </c>
      <c r="M61" s="124">
        <v>101.79933137578308</v>
      </c>
      <c r="N61"/>
      <c r="O61"/>
      <c r="P61" s="124">
        <v>97.224283009794647</v>
      </c>
      <c r="Q61" s="124">
        <v>100.32017736362921</v>
      </c>
      <c r="R61" s="124">
        <v>101.2</v>
      </c>
      <c r="S61" s="124">
        <v>100.73</v>
      </c>
    </row>
    <row r="62" spans="4:51" ht="14.5" x14ac:dyDescent="0.35">
      <c r="D62" s="124" t="s">
        <v>195</v>
      </c>
      <c r="E62" s="124">
        <v>99.012756026625894</v>
      </c>
      <c r="F62" s="124">
        <v>98.883508304090142</v>
      </c>
      <c r="G62" s="124">
        <v>91.378673776069249</v>
      </c>
      <c r="H62" s="124">
        <v>95.874073630788175</v>
      </c>
      <c r="I62" s="124">
        <v>102.72333746250251</v>
      </c>
      <c r="J62" s="124">
        <v>100.30128338321565</v>
      </c>
      <c r="K62" s="124">
        <v>100.78845500721468</v>
      </c>
      <c r="L62" s="124">
        <v>100.569175828301</v>
      </c>
      <c r="M62" s="124">
        <v>102.45501209292694</v>
      </c>
      <c r="N62"/>
      <c r="O62"/>
      <c r="P62" s="124">
        <v>95.523850214609922</v>
      </c>
      <c r="Q62" s="124">
        <v>100.00919079719851</v>
      </c>
      <c r="R62" s="124">
        <v>102.01</v>
      </c>
      <c r="S62" s="124">
        <v>100.91</v>
      </c>
    </row>
    <row r="63" spans="4:51" ht="14.5" x14ac:dyDescent="0.35">
      <c r="D63" s="124" t="s">
        <v>196</v>
      </c>
      <c r="E63" s="124">
        <v>98.538935494992188</v>
      </c>
      <c r="F63" s="124">
        <v>99.172594671023234</v>
      </c>
      <c r="G63" s="124">
        <v>88.946186833424633</v>
      </c>
      <c r="H63" s="124">
        <v>94.551337118279903</v>
      </c>
      <c r="I63" s="124">
        <v>104.9235556795218</v>
      </c>
      <c r="J63" s="124">
        <v>102.3262702310797</v>
      </c>
      <c r="K63" s="124">
        <v>101.01437119681165</v>
      </c>
      <c r="L63" s="124">
        <v>102.42983399274436</v>
      </c>
      <c r="M63" s="124">
        <v>103.47144663949766</v>
      </c>
      <c r="N63"/>
      <c r="O63"/>
      <c r="P63" s="124">
        <v>94.3756290367849</v>
      </c>
      <c r="Q63" s="124">
        <v>99.629179468134211</v>
      </c>
      <c r="R63" s="124">
        <v>102.3</v>
      </c>
      <c r="S63" s="124">
        <v>101.11</v>
      </c>
    </row>
    <row r="64" spans="4:51" ht="14.5" x14ac:dyDescent="0.35">
      <c r="D64" s="124" t="s">
        <v>197</v>
      </c>
      <c r="E64" s="124">
        <v>98.943627732645012</v>
      </c>
      <c r="F64" s="124">
        <v>99.49757873684058</v>
      </c>
      <c r="G64" s="124">
        <v>89.873068949669545</v>
      </c>
      <c r="H64" s="124">
        <v>95.300347285899889</v>
      </c>
      <c r="I64" s="124">
        <v>104.65128573941753</v>
      </c>
      <c r="J64" s="124">
        <v>104.56544900729003</v>
      </c>
      <c r="K64" s="124">
        <v>101.32134701589857</v>
      </c>
      <c r="L64" s="124">
        <v>105.24964833773177</v>
      </c>
      <c r="M64" s="124">
        <v>104.17279942013123</v>
      </c>
      <c r="N64"/>
      <c r="O64"/>
      <c r="P64" s="124">
        <v>94.779106414700365</v>
      </c>
      <c r="Q64" s="124">
        <v>99.888209895299966</v>
      </c>
      <c r="R64" s="124">
        <v>103.89</v>
      </c>
      <c r="S64" s="124">
        <v>101.43</v>
      </c>
    </row>
    <row r="65" spans="4:19" ht="14.5" x14ac:dyDescent="0.35">
      <c r="D65" s="124" t="s">
        <v>198</v>
      </c>
      <c r="E65" s="124">
        <v>100.32424882649862</v>
      </c>
      <c r="F65" s="124">
        <v>100.56410669675239</v>
      </c>
      <c r="G65" s="124">
        <v>92.858048169214968</v>
      </c>
      <c r="H65" s="124">
        <v>96.938324417924505</v>
      </c>
      <c r="I65" s="124">
        <v>106.97948085496591</v>
      </c>
      <c r="J65" s="124">
        <v>104.87955296000422</v>
      </c>
      <c r="K65" s="124">
        <v>102.18917291032216</v>
      </c>
      <c r="L65" s="124">
        <v>108.35277568834437</v>
      </c>
      <c r="M65" s="124">
        <v>104.54242879226055</v>
      </c>
      <c r="N65"/>
      <c r="O65"/>
      <c r="P65" s="124">
        <v>96.454869348054203</v>
      </c>
      <c r="Q65" s="124">
        <v>100.24777638977986</v>
      </c>
      <c r="R65" s="124">
        <v>106.21</v>
      </c>
      <c r="S65" s="124">
        <v>102.28</v>
      </c>
    </row>
    <row r="66" spans="4:19" ht="14.5" x14ac:dyDescent="0.35">
      <c r="D66" s="124" t="s">
        <v>199</v>
      </c>
      <c r="E66" s="124">
        <v>102.56499562423205</v>
      </c>
      <c r="F66" s="124">
        <v>102.34155561579209</v>
      </c>
      <c r="G66" s="124">
        <v>95.873115238669413</v>
      </c>
      <c r="H66" s="124">
        <v>98.595992023427783</v>
      </c>
      <c r="I66" s="124">
        <v>110.04500156325059</v>
      </c>
      <c r="J66" s="124">
        <v>105.07561925561117</v>
      </c>
      <c r="K66" s="124">
        <v>103.50733007968986</v>
      </c>
      <c r="L66" s="124">
        <v>113.45623451517353</v>
      </c>
      <c r="M66" s="124">
        <v>105.87135640481353</v>
      </c>
      <c r="N66"/>
      <c r="O66"/>
      <c r="P66" s="124">
        <v>98.026411053528236</v>
      </c>
      <c r="Q66" s="124">
        <v>100.48842522254863</v>
      </c>
      <c r="R66" s="124">
        <v>109.12</v>
      </c>
      <c r="S66" s="124">
        <v>103.13</v>
      </c>
    </row>
    <row r="67" spans="4:19" ht="14.5" x14ac:dyDescent="0.35">
      <c r="D67" s="124" t="s">
        <v>200</v>
      </c>
      <c r="E67" s="124">
        <v>104.7329013551621</v>
      </c>
      <c r="F67" s="124">
        <v>103.90186008688711</v>
      </c>
      <c r="G67" s="124">
        <v>98.438297314246128</v>
      </c>
      <c r="H67" s="124">
        <v>99.588430495524264</v>
      </c>
      <c r="I67" s="124">
        <v>112.43016645200457</v>
      </c>
      <c r="J67" s="124">
        <v>105.55639061180639</v>
      </c>
      <c r="K67" s="124">
        <v>105.61900848311538</v>
      </c>
      <c r="L67" s="124">
        <v>116.60837501575929</v>
      </c>
      <c r="M67" s="124">
        <v>106.81882058830058</v>
      </c>
      <c r="N67"/>
      <c r="O67"/>
      <c r="P67" s="124">
        <v>98.892180190100945</v>
      </c>
      <c r="Q67" s="124">
        <v>101.13159345915352</v>
      </c>
      <c r="R67" s="124">
        <v>113.86</v>
      </c>
      <c r="S67" s="124">
        <v>104.31</v>
      </c>
    </row>
    <row r="68" spans="4:19" ht="14.5" x14ac:dyDescent="0.35">
      <c r="D68" s="124" t="s">
        <v>201</v>
      </c>
      <c r="E68" s="124">
        <v>106.75424095895619</v>
      </c>
      <c r="F68" s="124">
        <v>107.32503534824434</v>
      </c>
      <c r="G68" s="124">
        <v>99.150156004950745</v>
      </c>
      <c r="H68" s="124">
        <v>100.01602264018361</v>
      </c>
      <c r="I68" s="124">
        <v>115.01996676611311</v>
      </c>
      <c r="J68" s="124">
        <v>108.06546448039113</v>
      </c>
      <c r="K68" s="124">
        <v>107.12011273292916</v>
      </c>
      <c r="L68" s="124">
        <v>120.09397492396589</v>
      </c>
      <c r="M68" s="124">
        <v>109.22557191778291</v>
      </c>
      <c r="N68"/>
      <c r="O68"/>
      <c r="P68" s="124">
        <v>99.439922629592758</v>
      </c>
      <c r="Q68" s="124">
        <v>102.00134298179476</v>
      </c>
      <c r="R68" s="124">
        <v>117.54</v>
      </c>
      <c r="S68" s="124">
        <v>106.07</v>
      </c>
    </row>
    <row r="69" spans="4:19" ht="14.5" x14ac:dyDescent="0.35">
      <c r="D69" s="124" t="s">
        <v>202</v>
      </c>
      <c r="E69" s="124">
        <v>108.79485162168612</v>
      </c>
      <c r="F69" s="124">
        <v>111.03465959457583</v>
      </c>
      <c r="G69" s="124">
        <v>101.32055903886405</v>
      </c>
      <c r="H69" s="124">
        <v>100.82719292996174</v>
      </c>
      <c r="I69" s="124">
        <v>118.32913580044355</v>
      </c>
      <c r="J69" s="124">
        <v>110.98678597164442</v>
      </c>
      <c r="K69" s="124">
        <v>109.18882202720377</v>
      </c>
      <c r="L69" s="124">
        <v>122.48032037034677</v>
      </c>
      <c r="M69" s="124">
        <v>111.57703601251454</v>
      </c>
      <c r="N69"/>
      <c r="O69"/>
      <c r="P69" s="124">
        <v>100.226497934346</v>
      </c>
      <c r="Q69" s="124">
        <v>102.90916866425836</v>
      </c>
      <c r="R69" s="124">
        <v>121.39</v>
      </c>
      <c r="S69" s="124">
        <v>107.44</v>
      </c>
    </row>
    <row r="70" spans="4:19" ht="14.5" x14ac:dyDescent="0.35">
      <c r="D70" s="124" t="s">
        <v>203</v>
      </c>
      <c r="E70" s="124">
        <v>111.1266497529238</v>
      </c>
      <c r="F70" s="124">
        <v>114.47395219012597</v>
      </c>
      <c r="G70" s="124">
        <v>102.80489296770904</v>
      </c>
      <c r="H70" s="124">
        <v>101.59126051847717</v>
      </c>
      <c r="I70" s="124">
        <v>120.98456529328496</v>
      </c>
      <c r="J70" s="124">
        <v>112.92821807346627</v>
      </c>
      <c r="K70" s="124">
        <v>110.31652659487635</v>
      </c>
      <c r="L70" s="124">
        <v>126.11905095809378</v>
      </c>
      <c r="M70" s="124">
        <v>112.78817777712037</v>
      </c>
      <c r="N70"/>
      <c r="O70"/>
      <c r="P70" s="124">
        <v>101.15555062952842</v>
      </c>
      <c r="Q70" s="124">
        <v>104.29847957954921</v>
      </c>
      <c r="R70" s="124">
        <v>122.55</v>
      </c>
      <c r="S70" s="124">
        <v>108.39</v>
      </c>
    </row>
    <row r="71" spans="4:19" ht="14.5" x14ac:dyDescent="0.35">
      <c r="D71" s="124" t="s">
        <v>204</v>
      </c>
      <c r="E71" s="124">
        <v>112.91196308443021</v>
      </c>
      <c r="F71" s="124">
        <v>117.45331467629802</v>
      </c>
      <c r="G71" s="124">
        <v>105.74060746597485</v>
      </c>
      <c r="H71" s="124">
        <v>103.06708081008922</v>
      </c>
      <c r="I71" s="124">
        <v>123.50490805990123</v>
      </c>
      <c r="J71" s="124">
        <v>114.32521806020362</v>
      </c>
      <c r="K71" s="124">
        <v>111.25208981857278</v>
      </c>
      <c r="L71" s="124">
        <v>131.41714581978746</v>
      </c>
      <c r="M71" s="124">
        <v>117.06803843109994</v>
      </c>
      <c r="N71"/>
      <c r="O71"/>
      <c r="P71" s="124">
        <v>102.87761424559386</v>
      </c>
      <c r="Q71" s="124">
        <v>104.55919811232283</v>
      </c>
      <c r="R71" s="124">
        <v>125.71</v>
      </c>
      <c r="S71" s="124">
        <v>109.39</v>
      </c>
    </row>
    <row r="72" spans="4:19" ht="14.5" x14ac:dyDescent="0.35">
      <c r="D72" s="124" t="s">
        <v>205</v>
      </c>
      <c r="E72" s="124">
        <v>115.52469435923729</v>
      </c>
      <c r="F72" s="124">
        <v>120.27121077810096</v>
      </c>
      <c r="G72" s="124">
        <v>108.06740119227238</v>
      </c>
      <c r="H72" s="124">
        <v>104.30777368310305</v>
      </c>
      <c r="I72" s="124">
        <v>125.89499513706018</v>
      </c>
      <c r="J72" s="124">
        <v>114.71160349957337</v>
      </c>
      <c r="K72" s="124">
        <v>112.35540144218589</v>
      </c>
      <c r="L72" s="124">
        <v>136.44991805171315</v>
      </c>
      <c r="M72" s="124">
        <v>121.69663395043014</v>
      </c>
      <c r="N72"/>
      <c r="O72"/>
      <c r="P72" s="124">
        <v>104.23374157783432</v>
      </c>
      <c r="Q72" s="124">
        <v>105.45839569945723</v>
      </c>
      <c r="R72" s="124">
        <v>128.88999999999999</v>
      </c>
      <c r="S72" s="124">
        <v>110.56</v>
      </c>
    </row>
    <row r="73" spans="4:19" ht="14.5" x14ac:dyDescent="0.35">
      <c r="D73" s="124" t="s">
        <v>206</v>
      </c>
      <c r="E73" s="124">
        <v>117.70144002545899</v>
      </c>
      <c r="F73" s="124">
        <v>122.69701609535603</v>
      </c>
      <c r="G73" s="124">
        <v>112.90316892288804</v>
      </c>
      <c r="H73" s="124">
        <v>106.93799624336653</v>
      </c>
      <c r="I73" s="124">
        <v>131.13129208357151</v>
      </c>
      <c r="J73" s="124">
        <v>117.37607151225247</v>
      </c>
      <c r="K73" s="124">
        <v>113.8848390347149</v>
      </c>
      <c r="L73" s="124">
        <v>140.46148855486288</v>
      </c>
      <c r="M73" s="124">
        <v>123.23117830225667</v>
      </c>
      <c r="N73"/>
      <c r="O73"/>
      <c r="P73" s="124">
        <v>106.75435789533901</v>
      </c>
      <c r="Q73" s="124">
        <v>106.43918505763948</v>
      </c>
      <c r="R73" s="124">
        <v>132.66999999999999</v>
      </c>
      <c r="S73" s="124">
        <v>112.77</v>
      </c>
    </row>
    <row r="74" spans="4:19" ht="14.5" x14ac:dyDescent="0.35">
      <c r="D74" s="124" t="s">
        <v>207</v>
      </c>
      <c r="E74" s="124">
        <v>120.49273799315787</v>
      </c>
      <c r="F74" s="124">
        <v>127.5269415893157</v>
      </c>
      <c r="G74" s="124">
        <v>114.14790217150515</v>
      </c>
      <c r="H74" s="124">
        <v>107.74607783142253</v>
      </c>
      <c r="I74" s="124">
        <v>135.23949636897459</v>
      </c>
      <c r="J74" s="124">
        <v>117.8535272039222</v>
      </c>
      <c r="K74" s="124">
        <v>115.29700285772721</v>
      </c>
      <c r="L74" s="124">
        <v>144.58737585578237</v>
      </c>
      <c r="M74" s="124">
        <v>124.7106203264721</v>
      </c>
      <c r="N74"/>
      <c r="O74"/>
      <c r="P74" s="124">
        <v>106.9034496690127</v>
      </c>
      <c r="Q74" s="124">
        <v>106.76911592033647</v>
      </c>
      <c r="R74" s="124">
        <v>134.68</v>
      </c>
      <c r="S74" s="124">
        <v>113.84</v>
      </c>
    </row>
    <row r="75" spans="4:19" ht="14.5" x14ac:dyDescent="0.35">
      <c r="D75" s="124" t="s">
        <v>208</v>
      </c>
      <c r="E75" s="124">
        <v>122.54236538988533</v>
      </c>
      <c r="F75" s="124">
        <v>133.07145107290165</v>
      </c>
      <c r="G75" s="124">
        <v>117.68316942986279</v>
      </c>
      <c r="H75" s="124">
        <v>109.77651312601711</v>
      </c>
      <c r="I75" s="124">
        <v>140.58198497274117</v>
      </c>
      <c r="J75" s="124">
        <v>122.99744914875836</v>
      </c>
      <c r="K75" s="124">
        <v>116.61103199040794</v>
      </c>
      <c r="L75" s="124">
        <v>151.26704658940722</v>
      </c>
      <c r="M75" s="124">
        <v>126.62736773592307</v>
      </c>
      <c r="N75"/>
      <c r="O75"/>
      <c r="P75" s="124">
        <v>108.79552081117366</v>
      </c>
      <c r="Q75" s="124">
        <v>107.65537136447706</v>
      </c>
      <c r="R75" s="124">
        <v>140.19</v>
      </c>
      <c r="S75" s="124">
        <v>115.89</v>
      </c>
    </row>
    <row r="76" spans="4:19" ht="14.5" x14ac:dyDescent="0.35">
      <c r="D76" s="124" t="s">
        <v>209</v>
      </c>
      <c r="E76" s="124">
        <v>125.64588987208613</v>
      </c>
      <c r="F76" s="124">
        <v>137.40774657689801</v>
      </c>
      <c r="G76" s="124">
        <v>119.86294047565254</v>
      </c>
      <c r="H76" s="124">
        <v>110.91296231590856</v>
      </c>
      <c r="I76" s="124">
        <v>143.68159639331211</v>
      </c>
      <c r="J76" s="124">
        <v>125.77155513508015</v>
      </c>
      <c r="K76" s="124">
        <v>118.43205908346326</v>
      </c>
      <c r="L76" s="124">
        <v>151.96810462182674</v>
      </c>
      <c r="M76" s="124">
        <v>128.7353091277561</v>
      </c>
      <c r="N76"/>
      <c r="O76"/>
      <c r="P76" s="124">
        <v>110.37117416028616</v>
      </c>
      <c r="Q76" s="124">
        <v>108.22595105994279</v>
      </c>
      <c r="R76" s="124">
        <v>141.04</v>
      </c>
      <c r="S76" s="124">
        <v>118.56</v>
      </c>
    </row>
    <row r="77" spans="4:19" ht="14.5" x14ac:dyDescent="0.35">
      <c r="D77" s="124" t="s">
        <v>210</v>
      </c>
      <c r="E77" s="124">
        <v>128.14317159198393</v>
      </c>
      <c r="F77" s="124">
        <v>139.50050916123928</v>
      </c>
      <c r="G77" s="124">
        <v>122.84946266185996</v>
      </c>
      <c r="H77" s="124">
        <v>112.88490532164003</v>
      </c>
      <c r="I77" s="124">
        <v>143.42318150205145</v>
      </c>
      <c r="J77" s="124">
        <v>131.09319669848227</v>
      </c>
      <c r="K77" s="124">
        <v>120.46943282652299</v>
      </c>
      <c r="L77" s="124">
        <v>153.87055145459982</v>
      </c>
      <c r="M77" s="124">
        <v>130.42998306250607</v>
      </c>
      <c r="N77"/>
      <c r="O77"/>
      <c r="P77" s="124">
        <v>112.44326378696678</v>
      </c>
      <c r="Q77" s="124">
        <v>109.26488627795226</v>
      </c>
      <c r="R77" s="124">
        <v>142.13</v>
      </c>
      <c r="S77" s="124">
        <v>120.03</v>
      </c>
    </row>
    <row r="78" spans="4:19" ht="14.5" x14ac:dyDescent="0.35">
      <c r="D78" s="124" t="s">
        <v>211</v>
      </c>
      <c r="E78" s="124">
        <v>129.40887352704576</v>
      </c>
      <c r="F78" s="124">
        <v>141.49671426164295</v>
      </c>
      <c r="G78" s="124">
        <v>125.59263696308892</v>
      </c>
      <c r="H78" s="124">
        <v>115.21822642886239</v>
      </c>
      <c r="I78" s="124">
        <v>143.7680992969475</v>
      </c>
      <c r="J78" s="124">
        <v>135.23689317813074</v>
      </c>
      <c r="K78" s="124">
        <v>122.6182635601314</v>
      </c>
      <c r="L78" s="124">
        <v>150.62335944062681</v>
      </c>
      <c r="M78" s="124">
        <v>131.82843575956159</v>
      </c>
      <c r="N78"/>
      <c r="O78"/>
      <c r="P78" s="124">
        <v>114.60956368310309</v>
      </c>
      <c r="Q78" s="124">
        <v>110.21547730248231</v>
      </c>
      <c r="R78" s="124">
        <v>143.08000000000001</v>
      </c>
      <c r="S78" s="124">
        <v>120.71</v>
      </c>
    </row>
    <row r="79" spans="4:19" ht="14.5" x14ac:dyDescent="0.35">
      <c r="D79" s="124" t="s">
        <v>212</v>
      </c>
      <c r="E79" s="124">
        <v>130.24937457457807</v>
      </c>
      <c r="F79" s="124">
        <v>142.22199430032452</v>
      </c>
      <c r="G79" s="124">
        <v>126.75460107148014</v>
      </c>
      <c r="H79" s="124">
        <v>116.58980303735207</v>
      </c>
      <c r="I79" s="124">
        <v>142.70818806041171</v>
      </c>
      <c r="J79" s="124">
        <v>140.13015088484033</v>
      </c>
      <c r="K79" s="124">
        <v>123.67128819137577</v>
      </c>
      <c r="L79" s="124">
        <v>148.15952788720745</v>
      </c>
      <c r="M79" s="124">
        <v>133.67436373453256</v>
      </c>
      <c r="N79"/>
      <c r="O79"/>
      <c r="P79" s="124">
        <v>116.02236019070872</v>
      </c>
      <c r="Q79" s="124">
        <v>111.49393594952193</v>
      </c>
      <c r="R79" s="124">
        <v>142.16</v>
      </c>
      <c r="S79" s="124">
        <v>121.39</v>
      </c>
    </row>
    <row r="80" spans="4:19" ht="14.5" x14ac:dyDescent="0.35">
      <c r="D80" s="124" t="s">
        <v>213</v>
      </c>
      <c r="E80" s="124">
        <v>131.56652493303744</v>
      </c>
      <c r="F80" s="124">
        <v>147.61705213957609</v>
      </c>
      <c r="G80" s="124">
        <v>130.20224986581701</v>
      </c>
      <c r="H80" s="124">
        <v>119.46036520036988</v>
      </c>
      <c r="I80" s="124">
        <v>147.9387424537839</v>
      </c>
      <c r="J80" s="124">
        <v>145.71527725586759</v>
      </c>
      <c r="K80" s="124">
        <v>124.83595745120002</v>
      </c>
      <c r="L80" s="124">
        <v>152.19546330884094</v>
      </c>
      <c r="M80" s="124">
        <v>135.82076581140956</v>
      </c>
      <c r="N80"/>
      <c r="O80"/>
      <c r="P80" s="124">
        <v>118.84330526093738</v>
      </c>
      <c r="Q80" s="124">
        <v>112.88756091247738</v>
      </c>
      <c r="R80" s="124">
        <v>143.08000000000001</v>
      </c>
      <c r="S80" s="124">
        <v>122.35</v>
      </c>
    </row>
    <row r="81" spans="4:19" ht="14.5" x14ac:dyDescent="0.35">
      <c r="D81" s="124" t="s">
        <v>214</v>
      </c>
      <c r="E81" s="124">
        <v>132.83434845256929</v>
      </c>
      <c r="F81" s="124">
        <v>151.84213803764129</v>
      </c>
      <c r="G81" s="124">
        <v>134.04148155658885</v>
      </c>
      <c r="H81" s="124">
        <v>123.31120407245322</v>
      </c>
      <c r="I81" s="124">
        <v>152.53624872729534</v>
      </c>
      <c r="J81" s="124">
        <v>152.57052418445701</v>
      </c>
      <c r="K81" s="124">
        <v>125.75350742389868</v>
      </c>
      <c r="L81" s="124">
        <v>150.7762068071616</v>
      </c>
      <c r="M81" s="124">
        <v>138.51948551437474</v>
      </c>
      <c r="N81"/>
      <c r="O81"/>
      <c r="P81" s="124">
        <v>121.97512634365829</v>
      </c>
      <c r="Q81" s="124">
        <v>113.9600706753548</v>
      </c>
      <c r="R81" s="124">
        <v>143.1</v>
      </c>
      <c r="S81" s="124">
        <v>123.22</v>
      </c>
    </row>
    <row r="82" spans="4:19" ht="14.5" x14ac:dyDescent="0.35">
      <c r="D82" s="124" t="s">
        <v>215</v>
      </c>
      <c r="E82" s="124">
        <v>134.03092209365025</v>
      </c>
      <c r="F82" s="124">
        <v>153.80464325745976</v>
      </c>
      <c r="G82" s="124">
        <v>136.07599331234164</v>
      </c>
      <c r="H82" s="124">
        <v>125.32561672686417</v>
      </c>
      <c r="I82" s="124">
        <v>153.1249059998743</v>
      </c>
      <c r="J82" s="124">
        <v>157.95671068395527</v>
      </c>
      <c r="K82" s="124">
        <v>126.96771312396679</v>
      </c>
      <c r="L82" s="124">
        <v>153.09965676629372</v>
      </c>
      <c r="M82" s="124">
        <v>139.04610104805371</v>
      </c>
      <c r="N82"/>
      <c r="O82"/>
      <c r="P82" s="124">
        <v>123.5808125680432</v>
      </c>
      <c r="Q82" s="124">
        <v>114.79193160546347</v>
      </c>
      <c r="R82" s="124">
        <v>144.35</v>
      </c>
      <c r="S82" s="124">
        <v>123.59</v>
      </c>
    </row>
    <row r="83" spans="4:19" ht="14.5" x14ac:dyDescent="0.35">
      <c r="D83" s="124" t="s">
        <v>216</v>
      </c>
      <c r="E83" s="124">
        <v>136.22340284469115</v>
      </c>
      <c r="F83" s="124">
        <v>155.40612019135673</v>
      </c>
      <c r="G83" s="124">
        <v>138.95891630838614</v>
      </c>
      <c r="H83" s="124">
        <v>128.69500421800828</v>
      </c>
      <c r="I83" s="124">
        <v>152.33835852308835</v>
      </c>
      <c r="J83" s="124">
        <v>158.89239121304689</v>
      </c>
      <c r="K83" s="124">
        <v>129.39631216213422</v>
      </c>
      <c r="L83" s="124">
        <v>156.99067758554995</v>
      </c>
      <c r="M83" s="124">
        <v>141.84411588500262</v>
      </c>
      <c r="N83"/>
      <c r="O83"/>
      <c r="P83" s="124">
        <v>126.61574187458768</v>
      </c>
      <c r="Q83" s="124">
        <v>115.41184149813746</v>
      </c>
      <c r="R83" s="124">
        <v>146.97</v>
      </c>
      <c r="S83" s="124">
        <v>124.38</v>
      </c>
    </row>
    <row r="84" spans="4:19" ht="14.5" x14ac:dyDescent="0.35">
      <c r="D84" s="124" t="s">
        <v>217</v>
      </c>
      <c r="E84" s="124">
        <v>137.21595077924027</v>
      </c>
      <c r="F84" s="124">
        <v>156.69770474508971</v>
      </c>
      <c r="G84" s="124">
        <v>140.82315067179667</v>
      </c>
      <c r="H84" s="124">
        <v>131.59259252109487</v>
      </c>
      <c r="I84" s="124">
        <v>152.45995480701839</v>
      </c>
      <c r="J84" s="124">
        <v>159.2515882033077</v>
      </c>
      <c r="K84" s="124">
        <v>130.03934769514819</v>
      </c>
      <c r="L84" s="124">
        <v>158.52240935046248</v>
      </c>
      <c r="M84" s="124">
        <v>144.79615836926703</v>
      </c>
      <c r="N84"/>
      <c r="O84"/>
      <c r="P84" s="124">
        <v>129.63887255156087</v>
      </c>
      <c r="Q84" s="124">
        <v>116.5775722040282</v>
      </c>
      <c r="R84" s="124">
        <v>149.66999999999999</v>
      </c>
      <c r="S84" s="124">
        <v>124.98</v>
      </c>
    </row>
    <row r="85" spans="4:19" ht="14.5" x14ac:dyDescent="0.35">
      <c r="D85" s="124" t="s">
        <v>218</v>
      </c>
      <c r="E85" s="124">
        <v>139.72525481113476</v>
      </c>
      <c r="F85" s="124">
        <v>158.52585000622716</v>
      </c>
      <c r="G85" s="124">
        <v>149.09069668251146</v>
      </c>
      <c r="H85" s="124">
        <v>136.82137844896982</v>
      </c>
      <c r="I85" s="124">
        <v>152.49595970368432</v>
      </c>
      <c r="J85" s="124">
        <v>160.20340496642336</v>
      </c>
      <c r="K85" s="124">
        <v>131.21959091156427</v>
      </c>
      <c r="L85" s="124">
        <v>163.30756601547176</v>
      </c>
      <c r="M85" s="124">
        <v>146.12305200328404</v>
      </c>
      <c r="N85"/>
      <c r="O85"/>
      <c r="P85" s="124">
        <v>134.94789832441577</v>
      </c>
      <c r="Q85" s="124">
        <v>118.46618724467405</v>
      </c>
      <c r="R85" s="124">
        <v>152.27000000000001</v>
      </c>
      <c r="S85" s="124">
        <v>125.88</v>
      </c>
    </row>
    <row r="86" spans="4:19" ht="14.5" x14ac:dyDescent="0.35">
      <c r="D86" s="124" t="s">
        <v>219</v>
      </c>
      <c r="E86" s="124">
        <v>142.9774670049415</v>
      </c>
      <c r="F86" s="124">
        <v>165.4913222807493</v>
      </c>
      <c r="G86" s="124">
        <v>153.71573925185953</v>
      </c>
      <c r="H86" s="124">
        <v>140.65677381244245</v>
      </c>
      <c r="I86" s="124">
        <v>157.01471096271629</v>
      </c>
      <c r="J86" s="124">
        <v>162.00137931644258</v>
      </c>
      <c r="K86" s="124">
        <v>135.09469153245851</v>
      </c>
      <c r="L86" s="124">
        <v>165.32872099760181</v>
      </c>
      <c r="M86" s="124">
        <v>148.94806328261959</v>
      </c>
      <c r="N86"/>
      <c r="O86"/>
      <c r="P86" s="124">
        <v>138.77458718204028</v>
      </c>
      <c r="Q86" s="124">
        <v>119.72195024965207</v>
      </c>
      <c r="R86" s="124">
        <v>154.41999999999999</v>
      </c>
      <c r="S86" s="124">
        <v>126.98</v>
      </c>
    </row>
    <row r="87" spans="4:19" ht="14.5" x14ac:dyDescent="0.35">
      <c r="D87" s="124" t="s">
        <v>220</v>
      </c>
      <c r="E87" s="124">
        <v>146.21801048416324</v>
      </c>
      <c r="F87" s="124">
        <v>172.81489241679424</v>
      </c>
      <c r="G87" s="124">
        <v>157.3538342170491</v>
      </c>
      <c r="H87" s="124">
        <v>144.57054498211448</v>
      </c>
      <c r="I87" s="124">
        <v>157.18006003246825</v>
      </c>
      <c r="J87" s="124">
        <v>163.17335620405038</v>
      </c>
      <c r="K87" s="124">
        <v>138.09333490949277</v>
      </c>
      <c r="L87" s="124">
        <v>166.15486172200485</v>
      </c>
      <c r="M87" s="124">
        <v>151.05249143879956</v>
      </c>
      <c r="N87"/>
      <c r="O87"/>
      <c r="P87" s="124">
        <v>142.1613301703471</v>
      </c>
      <c r="Q87" s="124">
        <v>120.28465211894768</v>
      </c>
      <c r="R87" s="124">
        <v>155.22999999999999</v>
      </c>
      <c r="S87" s="124">
        <v>128.87</v>
      </c>
    </row>
    <row r="88" spans="4:19" ht="14.5" x14ac:dyDescent="0.35">
      <c r="D88" s="124" t="s">
        <v>221</v>
      </c>
      <c r="E88" s="124">
        <v>148.33393739557823</v>
      </c>
      <c r="F88" s="124">
        <v>171.60081758840724</v>
      </c>
      <c r="G88" s="124">
        <v>160.92492034434605</v>
      </c>
      <c r="H88" s="124">
        <v>147.30037817291711</v>
      </c>
      <c r="I88" s="124">
        <v>157.43355273532393</v>
      </c>
      <c r="J88" s="124">
        <v>164.1755710679534</v>
      </c>
      <c r="K88" s="124">
        <v>140.61631587736727</v>
      </c>
      <c r="L88" s="124">
        <v>167.58630068292609</v>
      </c>
      <c r="M88" s="124">
        <v>151.83760715368754</v>
      </c>
      <c r="N88"/>
      <c r="O88"/>
      <c r="P88" s="124">
        <v>144.70733141814156</v>
      </c>
      <c r="Q88" s="124">
        <v>121.09062876306876</v>
      </c>
      <c r="R88" s="124">
        <v>156.13</v>
      </c>
      <c r="S88" s="124">
        <v>132.49</v>
      </c>
    </row>
    <row r="89" spans="4:19" ht="14.5" x14ac:dyDescent="0.35">
      <c r="D89" s="124" t="s">
        <v>222</v>
      </c>
      <c r="E89" s="124">
        <v>150.01211071134955</v>
      </c>
      <c r="F89" s="124">
        <v>174.428237569506</v>
      </c>
      <c r="G89" s="124">
        <v>164.65559330925569</v>
      </c>
      <c r="H89" s="124">
        <v>151.94983948403237</v>
      </c>
      <c r="I89" s="124">
        <v>152.75984369317268</v>
      </c>
      <c r="J89" s="124">
        <v>165.57632880781961</v>
      </c>
      <c r="K89" s="124">
        <v>143.1227846984938</v>
      </c>
      <c r="L89" s="124">
        <v>166.72162938975805</v>
      </c>
      <c r="M89" s="124">
        <v>153.86289505410397</v>
      </c>
      <c r="N89"/>
      <c r="O89"/>
      <c r="P89" s="124">
        <v>148.52079150927705</v>
      </c>
      <c r="Q89" s="124">
        <v>120.2672083609995</v>
      </c>
      <c r="R89" s="124">
        <v>156.46</v>
      </c>
      <c r="S89" s="124">
        <v>134.03</v>
      </c>
    </row>
    <row r="90" spans="4:19" ht="14.5" x14ac:dyDescent="0.35">
      <c r="D90" s="124" t="s">
        <v>223</v>
      </c>
      <c r="E90" s="124">
        <v>148.64527991655098</v>
      </c>
      <c r="F90" s="124">
        <v>171.18440428135003</v>
      </c>
      <c r="G90" s="124">
        <v>160.48186848854291</v>
      </c>
      <c r="H90" s="124">
        <v>151.4965725063077</v>
      </c>
      <c r="I90" s="124">
        <v>152.9083297100558</v>
      </c>
      <c r="J90" s="124">
        <v>166.64176234200852</v>
      </c>
      <c r="K90" s="124">
        <v>145.05282948769184</v>
      </c>
      <c r="L90" s="124">
        <v>164.81606611392309</v>
      </c>
      <c r="M90" s="124">
        <v>154.46513760789344</v>
      </c>
      <c r="N90"/>
      <c r="O90"/>
      <c r="P90" s="124">
        <v>147.73493127298266</v>
      </c>
      <c r="Q90" s="124">
        <v>119.83430305622142</v>
      </c>
      <c r="R90" s="124">
        <v>155.36000000000001</v>
      </c>
      <c r="S90" s="124">
        <v>134.47</v>
      </c>
    </row>
    <row r="91" spans="4:19" x14ac:dyDescent="0.3">
      <c r="D91" s="124" t="s">
        <v>224</v>
      </c>
      <c r="E91" s="124">
        <v>147.91686924851709</v>
      </c>
      <c r="F91" s="124">
        <v>167.30847845039156</v>
      </c>
      <c r="G91" s="124">
        <v>159.52324534382257</v>
      </c>
      <c r="H91" s="124">
        <v>151.21009542157881</v>
      </c>
      <c r="I91" s="124">
        <v>153.04286952645816</v>
      </c>
      <c r="J91" s="124">
        <v>167.03765268635132</v>
      </c>
      <c r="K91" s="124">
        <v>145.65252063549244</v>
      </c>
      <c r="L91" s="124">
        <v>161.72526287905521</v>
      </c>
      <c r="M91" s="124">
        <v>155.22898900172348</v>
      </c>
      <c r="N91" s="124">
        <v>113.05007773756053</v>
      </c>
      <c r="O91" s="124">
        <v>150.34139293235171</v>
      </c>
      <c r="P91" s="124">
        <v>147.71723332862572</v>
      </c>
      <c r="Q91" s="124">
        <v>119.4867408682865</v>
      </c>
      <c r="R91" s="124">
        <v>153.88999999999999</v>
      </c>
      <c r="S91" s="124">
        <v>134.6</v>
      </c>
    </row>
    <row r="92" spans="4:19" x14ac:dyDescent="0.3">
      <c r="D92" s="124" t="s">
        <v>225</v>
      </c>
      <c r="E92" s="124">
        <v>147.98475995155715</v>
      </c>
      <c r="F92" s="124">
        <v>168.98570685499524</v>
      </c>
      <c r="G92" s="124">
        <v>155.9255981475583</v>
      </c>
      <c r="H92" s="124">
        <v>150.29564666796648</v>
      </c>
      <c r="I92" s="124">
        <v>146.82177029240538</v>
      </c>
      <c r="J92" s="124">
        <v>167.52903416902808</v>
      </c>
      <c r="K92" s="124">
        <v>146.87310602862223</v>
      </c>
      <c r="L92" s="124">
        <v>160.54852231019103</v>
      </c>
      <c r="M92" s="124">
        <v>155.41537539847502</v>
      </c>
      <c r="N92" s="124">
        <v>113.50359805072306</v>
      </c>
      <c r="O92" s="124">
        <v>152.73529366555491</v>
      </c>
      <c r="P92" s="124">
        <v>147.17914431332864</v>
      </c>
      <c r="Q92" s="124">
        <v>120.19180631051391</v>
      </c>
      <c r="R92" s="124">
        <v>152.4</v>
      </c>
      <c r="S92" s="124">
        <v>134.66</v>
      </c>
    </row>
    <row r="93" spans="4:19" x14ac:dyDescent="0.3">
      <c r="D93" s="124" t="s">
        <v>226</v>
      </c>
      <c r="E93" s="124">
        <v>148.14299479327809</v>
      </c>
      <c r="F93" s="124">
        <v>171.0329013399365</v>
      </c>
      <c r="G93" s="124">
        <v>155.56399288912792</v>
      </c>
      <c r="H93" s="124">
        <v>150.38077900918307</v>
      </c>
      <c r="I93" s="124">
        <v>146.84027407474255</v>
      </c>
      <c r="J93" s="124">
        <v>167.62209382004332</v>
      </c>
      <c r="K93" s="124">
        <v>147.26433132372995</v>
      </c>
      <c r="L93" s="124">
        <v>160.19395608365113</v>
      </c>
      <c r="M93" s="124">
        <v>155.22177762327772</v>
      </c>
      <c r="N93" s="124">
        <v>114.50793865390096</v>
      </c>
      <c r="O93" s="124">
        <v>153.31770601165141</v>
      </c>
      <c r="P93" s="124">
        <v>147.23652855715267</v>
      </c>
      <c r="Q93" s="124">
        <v>120.6845455807271</v>
      </c>
      <c r="R93" s="124">
        <v>151.54</v>
      </c>
      <c r="S93" s="124">
        <v>134.85</v>
      </c>
    </row>
    <row r="94" spans="4:19" x14ac:dyDescent="0.3">
      <c r="D94" s="124" t="s">
        <v>227</v>
      </c>
      <c r="E94" s="124">
        <v>147.87585194876371</v>
      </c>
      <c r="F94" s="124">
        <v>170.76945618649216</v>
      </c>
      <c r="G94" s="124">
        <v>151.6464005343073</v>
      </c>
      <c r="H94" s="124">
        <v>149.05167204937288</v>
      </c>
      <c r="I94" s="124">
        <v>146.04880440955162</v>
      </c>
      <c r="J94" s="124">
        <v>168.13447451138148</v>
      </c>
      <c r="K94" s="124">
        <v>147.56549036384882</v>
      </c>
      <c r="L94" s="124">
        <v>161.12109789455951</v>
      </c>
      <c r="M94" s="124">
        <v>155.33678986413034</v>
      </c>
      <c r="N94" s="124">
        <v>114.46737992670757</v>
      </c>
      <c r="O94" s="124">
        <v>153.34537405659663</v>
      </c>
      <c r="P94" s="124">
        <v>145.84393273351</v>
      </c>
      <c r="Q94" s="124">
        <v>121.4327514996005</v>
      </c>
      <c r="R94" s="124">
        <v>152.22</v>
      </c>
      <c r="S94" s="124">
        <v>135.21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D9212-D23C-4B8C-A74A-6759F3FF82CA}">
  <dimension ref="B2:G23"/>
  <sheetViews>
    <sheetView showGridLines="0" topLeftCell="A8" workbookViewId="0">
      <selection activeCell="F17" sqref="F17:F23"/>
    </sheetView>
  </sheetViews>
  <sheetFormatPr defaultRowHeight="14.5" x14ac:dyDescent="0.35"/>
  <cols>
    <col min="1" max="1" width="2.7265625" customWidth="1"/>
    <col min="2" max="2" width="2.6328125" bestFit="1" customWidth="1"/>
    <col min="3" max="3" width="10.90625" bestFit="1" customWidth="1"/>
    <col min="4" max="4" width="13.453125" bestFit="1" customWidth="1"/>
    <col min="5" max="5" width="18.1796875" bestFit="1" customWidth="1"/>
    <col min="6" max="6" width="52.6328125" style="57" customWidth="1"/>
    <col min="7" max="7" width="64.81640625" style="57" customWidth="1"/>
  </cols>
  <sheetData>
    <row r="2" spans="2:7" x14ac:dyDescent="0.35">
      <c r="B2" s="60" t="s">
        <v>58</v>
      </c>
      <c r="C2" s="60" t="s">
        <v>59</v>
      </c>
      <c r="D2" s="60" t="s">
        <v>60</v>
      </c>
      <c r="E2" s="60" t="s">
        <v>61</v>
      </c>
      <c r="F2" s="58" t="s">
        <v>62</v>
      </c>
      <c r="G2" s="58" t="s">
        <v>63</v>
      </c>
    </row>
    <row r="3" spans="2:7" x14ac:dyDescent="0.35">
      <c r="B3" s="150" t="s">
        <v>64</v>
      </c>
      <c r="C3" s="150" t="s">
        <v>65</v>
      </c>
      <c r="D3" s="150" t="s">
        <v>66</v>
      </c>
      <c r="E3" s="151" t="s">
        <v>22</v>
      </c>
      <c r="F3" s="152" t="s">
        <v>67</v>
      </c>
      <c r="G3" s="30" t="s">
        <v>68</v>
      </c>
    </row>
    <row r="4" spans="2:7" ht="29" x14ac:dyDescent="0.35">
      <c r="B4" s="150"/>
      <c r="C4" s="150"/>
      <c r="D4" s="150"/>
      <c r="E4" s="151"/>
      <c r="F4" s="152"/>
      <c r="G4" s="30" t="s">
        <v>69</v>
      </c>
    </row>
    <row r="5" spans="2:7" x14ac:dyDescent="0.35">
      <c r="B5" s="150"/>
      <c r="C5" s="150"/>
      <c r="D5" s="150"/>
      <c r="E5" s="151"/>
      <c r="F5" s="152"/>
      <c r="G5" s="30" t="s">
        <v>70</v>
      </c>
    </row>
    <row r="6" spans="2:7" x14ac:dyDescent="0.35">
      <c r="B6" s="150"/>
      <c r="C6" s="150"/>
      <c r="D6" s="150"/>
      <c r="E6" s="151"/>
      <c r="F6" s="152"/>
      <c r="G6" s="30" t="s">
        <v>71</v>
      </c>
    </row>
    <row r="7" spans="2:7" x14ac:dyDescent="0.35">
      <c r="B7" s="147" t="s">
        <v>72</v>
      </c>
      <c r="C7" s="147" t="s">
        <v>73</v>
      </c>
      <c r="D7" s="147" t="s">
        <v>66</v>
      </c>
      <c r="E7" s="148" t="s">
        <v>38</v>
      </c>
      <c r="F7" s="149" t="s">
        <v>265</v>
      </c>
      <c r="G7" s="59" t="s">
        <v>74</v>
      </c>
    </row>
    <row r="8" spans="2:7" ht="29" x14ac:dyDescent="0.35">
      <c r="B8" s="147"/>
      <c r="C8" s="147"/>
      <c r="D8" s="147"/>
      <c r="E8" s="148"/>
      <c r="F8" s="149"/>
      <c r="G8" s="59" t="s">
        <v>75</v>
      </c>
    </row>
    <row r="9" spans="2:7" x14ac:dyDescent="0.35">
      <c r="B9" s="147"/>
      <c r="C9" s="147"/>
      <c r="D9" s="147"/>
      <c r="E9" s="148"/>
      <c r="F9" s="149"/>
      <c r="G9" s="59" t="s">
        <v>76</v>
      </c>
    </row>
    <row r="10" spans="2:7" x14ac:dyDescent="0.35">
      <c r="B10" s="147"/>
      <c r="C10" s="147"/>
      <c r="D10" s="147"/>
      <c r="E10" s="148"/>
      <c r="F10" s="149"/>
      <c r="G10" s="59" t="s">
        <v>77</v>
      </c>
    </row>
    <row r="11" spans="2:7" x14ac:dyDescent="0.35">
      <c r="B11" s="147"/>
      <c r="C11" s="147"/>
      <c r="D11" s="147"/>
      <c r="E11" s="148"/>
      <c r="F11" s="149"/>
      <c r="G11" s="59" t="s">
        <v>78</v>
      </c>
    </row>
    <row r="12" spans="2:7" x14ac:dyDescent="0.35">
      <c r="B12" s="150" t="s">
        <v>79</v>
      </c>
      <c r="C12" s="150" t="s">
        <v>73</v>
      </c>
      <c r="D12" s="150" t="s">
        <v>80</v>
      </c>
      <c r="E12" s="151" t="s">
        <v>45</v>
      </c>
      <c r="F12" s="152" t="s">
        <v>81</v>
      </c>
      <c r="G12" s="30" t="s">
        <v>82</v>
      </c>
    </row>
    <row r="13" spans="2:7" x14ac:dyDescent="0.35">
      <c r="B13" s="150"/>
      <c r="C13" s="150"/>
      <c r="D13" s="150"/>
      <c r="E13" s="151"/>
      <c r="F13" s="152"/>
      <c r="G13" s="30" t="s">
        <v>83</v>
      </c>
    </row>
    <row r="14" spans="2:7" x14ac:dyDescent="0.35">
      <c r="B14" s="150"/>
      <c r="C14" s="150"/>
      <c r="D14" s="150"/>
      <c r="E14" s="151"/>
      <c r="F14" s="152"/>
      <c r="G14" s="30" t="s">
        <v>266</v>
      </c>
    </row>
    <row r="15" spans="2:7" x14ac:dyDescent="0.35">
      <c r="B15" s="150"/>
      <c r="C15" s="150"/>
      <c r="D15" s="150"/>
      <c r="E15" s="151"/>
      <c r="F15" s="152"/>
      <c r="G15" s="30" t="s">
        <v>77</v>
      </c>
    </row>
    <row r="16" spans="2:7" x14ac:dyDescent="0.35">
      <c r="B16" s="150"/>
      <c r="C16" s="150"/>
      <c r="D16" s="150"/>
      <c r="E16" s="151"/>
      <c r="F16" s="152"/>
      <c r="G16" s="30" t="s">
        <v>267</v>
      </c>
    </row>
    <row r="17" spans="2:7" x14ac:dyDescent="0.35">
      <c r="B17" s="147" t="s">
        <v>84</v>
      </c>
      <c r="C17" s="147" t="s">
        <v>73</v>
      </c>
      <c r="D17" s="147" t="s">
        <v>80</v>
      </c>
      <c r="E17" s="148" t="s">
        <v>53</v>
      </c>
      <c r="F17" s="149" t="s">
        <v>85</v>
      </c>
      <c r="G17" s="59" t="s">
        <v>82</v>
      </c>
    </row>
    <row r="18" spans="2:7" x14ac:dyDescent="0.35">
      <c r="B18" s="147"/>
      <c r="C18" s="147"/>
      <c r="D18" s="147"/>
      <c r="E18" s="148"/>
      <c r="F18" s="149"/>
      <c r="G18" s="59" t="s">
        <v>86</v>
      </c>
    </row>
    <row r="19" spans="2:7" x14ac:dyDescent="0.35">
      <c r="B19" s="147"/>
      <c r="C19" s="147"/>
      <c r="D19" s="147"/>
      <c r="E19" s="148"/>
      <c r="F19" s="149"/>
      <c r="G19" s="59" t="s">
        <v>87</v>
      </c>
    </row>
    <row r="20" spans="2:7" x14ac:dyDescent="0.35">
      <c r="B20" s="147"/>
      <c r="C20" s="147"/>
      <c r="D20" s="147"/>
      <c r="E20" s="148"/>
      <c r="F20" s="149"/>
      <c r="G20" s="59" t="s">
        <v>88</v>
      </c>
    </row>
    <row r="21" spans="2:7" x14ac:dyDescent="0.35">
      <c r="B21" s="147"/>
      <c r="C21" s="147"/>
      <c r="D21" s="147"/>
      <c r="E21" s="148"/>
      <c r="F21" s="149"/>
      <c r="G21" s="59" t="s">
        <v>268</v>
      </c>
    </row>
    <row r="22" spans="2:7" x14ac:dyDescent="0.35">
      <c r="B22" s="147"/>
      <c r="C22" s="147"/>
      <c r="D22" s="147"/>
      <c r="E22" s="148"/>
      <c r="F22" s="149"/>
      <c r="G22" s="59" t="s">
        <v>89</v>
      </c>
    </row>
    <row r="23" spans="2:7" x14ac:dyDescent="0.35">
      <c r="B23" s="147"/>
      <c r="C23" s="147"/>
      <c r="D23" s="147"/>
      <c r="E23" s="148"/>
      <c r="F23" s="149"/>
      <c r="G23" s="59" t="s">
        <v>269</v>
      </c>
    </row>
  </sheetData>
  <mergeCells count="20">
    <mergeCell ref="B12:B16"/>
    <mergeCell ref="C12:C16"/>
    <mergeCell ref="D12:D16"/>
    <mergeCell ref="E12:E16"/>
    <mergeCell ref="F12:F16"/>
    <mergeCell ref="B17:B23"/>
    <mergeCell ref="C17:C23"/>
    <mergeCell ref="D17:D23"/>
    <mergeCell ref="E17:E23"/>
    <mergeCell ref="F17:F23"/>
    <mergeCell ref="B3:B6"/>
    <mergeCell ref="C3:C6"/>
    <mergeCell ref="D3:D6"/>
    <mergeCell ref="E3:E6"/>
    <mergeCell ref="F3:F6"/>
    <mergeCell ref="B7:B11"/>
    <mergeCell ref="C7:C11"/>
    <mergeCell ref="D7:D11"/>
    <mergeCell ref="E7:E11"/>
    <mergeCell ref="F7:F1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0434-FA8E-4355-A04A-4F867DE8D96E}">
  <dimension ref="B1:F33"/>
  <sheetViews>
    <sheetView topLeftCell="E19" workbookViewId="0">
      <selection activeCell="J29" sqref="J29"/>
    </sheetView>
  </sheetViews>
  <sheetFormatPr defaultRowHeight="14.5" x14ac:dyDescent="0.35"/>
  <cols>
    <col min="1" max="1" width="2.453125" customWidth="1"/>
    <col min="2" max="2" width="14.81640625" customWidth="1"/>
    <col min="3" max="3" width="17.81640625" bestFit="1" customWidth="1"/>
    <col min="4" max="6" width="53.36328125" style="57" customWidth="1"/>
  </cols>
  <sheetData>
    <row r="1" spans="2:6" ht="15" thickBot="1" x14ac:dyDescent="0.4"/>
    <row r="2" spans="2:6" ht="30" thickTop="1" thickBot="1" x14ac:dyDescent="0.4">
      <c r="B2" s="35" t="s">
        <v>17</v>
      </c>
      <c r="C2" s="52" t="s">
        <v>18</v>
      </c>
      <c r="D2" s="36" t="s">
        <v>19</v>
      </c>
      <c r="E2" s="36" t="s">
        <v>20</v>
      </c>
      <c r="F2" s="37" t="s">
        <v>21</v>
      </c>
    </row>
    <row r="3" spans="2:6" ht="29.5" thickTop="1" x14ac:dyDescent="0.35">
      <c r="B3" s="153" t="s">
        <v>22</v>
      </c>
      <c r="C3" s="156" t="s">
        <v>23</v>
      </c>
      <c r="D3" s="22" t="s">
        <v>24</v>
      </c>
      <c r="E3" s="22" t="s">
        <v>270</v>
      </c>
      <c r="F3" s="38" t="s">
        <v>272</v>
      </c>
    </row>
    <row r="4" spans="2:6" x14ac:dyDescent="0.35">
      <c r="B4" s="154"/>
      <c r="C4" s="157"/>
      <c r="D4" s="23"/>
      <c r="E4" s="23"/>
      <c r="F4" s="39"/>
    </row>
    <row r="5" spans="2:6" ht="29" x14ac:dyDescent="0.35">
      <c r="B5" s="154"/>
      <c r="C5" s="157"/>
      <c r="D5" s="23" t="s">
        <v>25</v>
      </c>
      <c r="E5" s="23" t="s">
        <v>26</v>
      </c>
      <c r="F5" s="39" t="s">
        <v>271</v>
      </c>
    </row>
    <row r="6" spans="2:6" x14ac:dyDescent="0.35">
      <c r="B6" s="154"/>
      <c r="C6" s="157"/>
      <c r="D6" s="23"/>
      <c r="E6" s="23"/>
      <c r="F6" s="39"/>
    </row>
    <row r="7" spans="2:6" ht="29.5" thickBot="1" x14ac:dyDescent="0.4">
      <c r="B7" s="154"/>
      <c r="C7" s="158"/>
      <c r="D7" s="24"/>
      <c r="E7" s="24"/>
      <c r="F7" s="40" t="s">
        <v>28</v>
      </c>
    </row>
    <row r="8" spans="2:6" ht="30" thickTop="1" thickBot="1" x14ac:dyDescent="0.4">
      <c r="B8" s="154"/>
      <c r="C8" s="53" t="s">
        <v>29</v>
      </c>
      <c r="D8" s="25" t="s">
        <v>30</v>
      </c>
      <c r="E8" s="25" t="s">
        <v>31</v>
      </c>
      <c r="F8" s="41" t="s">
        <v>32</v>
      </c>
    </row>
    <row r="9" spans="2:6" ht="15.5" thickTop="1" thickBot="1" x14ac:dyDescent="0.4">
      <c r="B9" s="154"/>
      <c r="C9" s="53" t="s">
        <v>33</v>
      </c>
      <c r="D9" s="25" t="s">
        <v>34</v>
      </c>
      <c r="E9" s="25" t="s">
        <v>35</v>
      </c>
      <c r="F9" s="41" t="s">
        <v>36</v>
      </c>
    </row>
    <row r="10" spans="2:6" ht="15.5" thickTop="1" thickBot="1" x14ac:dyDescent="0.4">
      <c r="B10" s="155"/>
      <c r="C10" s="53" t="s">
        <v>37</v>
      </c>
      <c r="D10" s="25" t="s">
        <v>36</v>
      </c>
      <c r="E10" s="25" t="s">
        <v>36</v>
      </c>
      <c r="F10" s="41" t="s">
        <v>36</v>
      </c>
    </row>
    <row r="11" spans="2:6" ht="30" thickTop="1" thickBot="1" x14ac:dyDescent="0.4">
      <c r="B11" s="159" t="s">
        <v>38</v>
      </c>
      <c r="C11" s="54" t="s">
        <v>23</v>
      </c>
      <c r="D11" s="26" t="s">
        <v>25</v>
      </c>
      <c r="E11" s="26" t="s">
        <v>39</v>
      </c>
      <c r="F11" s="42" t="s">
        <v>27</v>
      </c>
    </row>
    <row r="12" spans="2:6" ht="15" thickTop="1" x14ac:dyDescent="0.35">
      <c r="B12" s="160"/>
      <c r="C12" s="162" t="s">
        <v>29</v>
      </c>
      <c r="D12" s="165" t="s">
        <v>40</v>
      </c>
      <c r="E12" s="27" t="s">
        <v>41</v>
      </c>
      <c r="F12" s="43" t="s">
        <v>43</v>
      </c>
    </row>
    <row r="13" spans="2:6" x14ac:dyDescent="0.35">
      <c r="B13" s="160"/>
      <c r="C13" s="163"/>
      <c r="D13" s="166"/>
      <c r="E13" s="28"/>
      <c r="F13" s="44"/>
    </row>
    <row r="14" spans="2:6" ht="29.5" thickBot="1" x14ac:dyDescent="0.4">
      <c r="B14" s="160"/>
      <c r="C14" s="164"/>
      <c r="D14" s="167"/>
      <c r="E14" s="29" t="s">
        <v>42</v>
      </c>
      <c r="F14" s="45" t="s">
        <v>44</v>
      </c>
    </row>
    <row r="15" spans="2:6" ht="15.5" thickTop="1" thickBot="1" x14ac:dyDescent="0.4">
      <c r="B15" s="160"/>
      <c r="C15" s="54" t="s">
        <v>33</v>
      </c>
      <c r="D15" s="26" t="s">
        <v>35</v>
      </c>
      <c r="E15" s="26" t="s">
        <v>35</v>
      </c>
      <c r="F15" s="42" t="s">
        <v>35</v>
      </c>
    </row>
    <row r="16" spans="2:6" ht="15.5" thickTop="1" thickBot="1" x14ac:dyDescent="0.4">
      <c r="B16" s="161"/>
      <c r="C16" s="54" t="s">
        <v>37</v>
      </c>
      <c r="D16" s="26" t="s">
        <v>34</v>
      </c>
      <c r="E16" s="26" t="s">
        <v>36</v>
      </c>
      <c r="F16" s="42" t="s">
        <v>35</v>
      </c>
    </row>
    <row r="17" spans="2:6" ht="29.5" thickTop="1" x14ac:dyDescent="0.35">
      <c r="B17" s="175" t="s">
        <v>45</v>
      </c>
      <c r="C17" s="171" t="s">
        <v>23</v>
      </c>
      <c r="D17" s="168" t="s">
        <v>46</v>
      </c>
      <c r="E17" s="168" t="s">
        <v>47</v>
      </c>
      <c r="F17" s="46" t="s">
        <v>48</v>
      </c>
    </row>
    <row r="18" spans="2:6" x14ac:dyDescent="0.35">
      <c r="B18" s="176"/>
      <c r="C18" s="172"/>
      <c r="D18" s="169"/>
      <c r="E18" s="169"/>
      <c r="F18" s="47"/>
    </row>
    <row r="19" spans="2:6" ht="15" thickBot="1" x14ac:dyDescent="0.4">
      <c r="B19" s="176"/>
      <c r="C19" s="173"/>
      <c r="D19" s="170"/>
      <c r="E19" s="170"/>
      <c r="F19" s="48" t="s">
        <v>49</v>
      </c>
    </row>
    <row r="20" spans="2:6" ht="15" thickTop="1" x14ac:dyDescent="0.35">
      <c r="B20" s="176"/>
      <c r="C20" s="171" t="s">
        <v>29</v>
      </c>
      <c r="D20" s="31" t="s">
        <v>50</v>
      </c>
      <c r="E20" s="31" t="s">
        <v>41</v>
      </c>
      <c r="F20" s="46" t="s">
        <v>51</v>
      </c>
    </row>
    <row r="21" spans="2:6" x14ac:dyDescent="0.35">
      <c r="B21" s="176"/>
      <c r="C21" s="172"/>
      <c r="D21" s="32"/>
      <c r="E21" s="32"/>
      <c r="F21" s="47"/>
    </row>
    <row r="22" spans="2:6" ht="15" thickBot="1" x14ac:dyDescent="0.4">
      <c r="B22" s="176"/>
      <c r="C22" s="173"/>
      <c r="D22" s="33" t="s">
        <v>40</v>
      </c>
      <c r="E22" s="33" t="s">
        <v>42</v>
      </c>
      <c r="F22" s="48" t="s">
        <v>52</v>
      </c>
    </row>
    <row r="23" spans="2:6" ht="15.5" thickTop="1" thickBot="1" x14ac:dyDescent="0.4">
      <c r="B23" s="176"/>
      <c r="C23" s="55" t="s">
        <v>33</v>
      </c>
      <c r="D23" s="34" t="s">
        <v>35</v>
      </c>
      <c r="E23" s="34" t="s">
        <v>35</v>
      </c>
      <c r="F23" s="49" t="s">
        <v>35</v>
      </c>
    </row>
    <row r="24" spans="2:6" ht="15.5" thickTop="1" thickBot="1" x14ac:dyDescent="0.4">
      <c r="B24" s="177"/>
      <c r="C24" s="55" t="s">
        <v>37</v>
      </c>
      <c r="D24" s="34" t="s">
        <v>34</v>
      </c>
      <c r="E24" s="34" t="s">
        <v>36</v>
      </c>
      <c r="F24" s="49" t="s">
        <v>35</v>
      </c>
    </row>
    <row r="25" spans="2:6" ht="30" thickTop="1" thickBot="1" x14ac:dyDescent="0.4">
      <c r="B25" s="159" t="s">
        <v>53</v>
      </c>
      <c r="C25" s="54" t="s">
        <v>23</v>
      </c>
      <c r="D25" s="26" t="s">
        <v>46</v>
      </c>
      <c r="E25" s="26" t="s">
        <v>273</v>
      </c>
      <c r="F25" s="42" t="s">
        <v>49</v>
      </c>
    </row>
    <row r="26" spans="2:6" ht="15" thickTop="1" x14ac:dyDescent="0.35">
      <c r="B26" s="160"/>
      <c r="C26" s="162" t="s">
        <v>29</v>
      </c>
      <c r="D26" s="165" t="s">
        <v>54</v>
      </c>
      <c r="E26" s="27" t="s">
        <v>55</v>
      </c>
      <c r="F26" s="43" t="s">
        <v>51</v>
      </c>
    </row>
    <row r="27" spans="2:6" x14ac:dyDescent="0.35">
      <c r="B27" s="160"/>
      <c r="C27" s="163"/>
      <c r="D27" s="166"/>
      <c r="E27" s="28"/>
      <c r="F27" s="44"/>
    </row>
    <row r="28" spans="2:6" x14ac:dyDescent="0.35">
      <c r="B28" s="160"/>
      <c r="C28" s="163"/>
      <c r="D28" s="166"/>
      <c r="E28" s="28" t="s">
        <v>56</v>
      </c>
      <c r="F28" s="44" t="s">
        <v>52</v>
      </c>
    </row>
    <row r="29" spans="2:6" x14ac:dyDescent="0.35">
      <c r="B29" s="160"/>
      <c r="C29" s="163"/>
      <c r="D29" s="166"/>
      <c r="E29" s="28"/>
      <c r="F29" s="44"/>
    </row>
    <row r="30" spans="2:6" ht="29.5" thickBot="1" x14ac:dyDescent="0.4">
      <c r="B30" s="160"/>
      <c r="C30" s="164"/>
      <c r="D30" s="167"/>
      <c r="E30" s="29"/>
      <c r="F30" s="45" t="s">
        <v>57</v>
      </c>
    </row>
    <row r="31" spans="2:6" ht="15.5" thickTop="1" thickBot="1" x14ac:dyDescent="0.4">
      <c r="B31" s="160"/>
      <c r="C31" s="54" t="s">
        <v>33</v>
      </c>
      <c r="D31" s="26" t="s">
        <v>35</v>
      </c>
      <c r="E31" s="26" t="s">
        <v>35</v>
      </c>
      <c r="F31" s="42" t="s">
        <v>35</v>
      </c>
    </row>
    <row r="32" spans="2:6" ht="15.5" thickTop="1" thickBot="1" x14ac:dyDescent="0.4">
      <c r="B32" s="174"/>
      <c r="C32" s="56" t="s">
        <v>37</v>
      </c>
      <c r="D32" s="50" t="s">
        <v>34</v>
      </c>
      <c r="E32" s="50" t="s">
        <v>36</v>
      </c>
      <c r="F32" s="51" t="s">
        <v>36</v>
      </c>
    </row>
    <row r="33" ht="15" thickTop="1" x14ac:dyDescent="0.35"/>
  </sheetData>
  <mergeCells count="13">
    <mergeCell ref="E17:E19"/>
    <mergeCell ref="C20:C22"/>
    <mergeCell ref="B25:B32"/>
    <mergeCell ref="C26:C30"/>
    <mergeCell ref="D26:D30"/>
    <mergeCell ref="B17:B24"/>
    <mergeCell ref="C17:C19"/>
    <mergeCell ref="D17:D19"/>
    <mergeCell ref="B3:B10"/>
    <mergeCell ref="C3:C7"/>
    <mergeCell ref="B11:B16"/>
    <mergeCell ref="C12:C14"/>
    <mergeCell ref="D12:D1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D8D4-AEDD-45D5-B82A-2501897DD5F3}">
  <dimension ref="B1:H52"/>
  <sheetViews>
    <sheetView showGridLines="0" topLeftCell="A37" workbookViewId="0">
      <selection activeCell="F42" sqref="F42"/>
    </sheetView>
  </sheetViews>
  <sheetFormatPr defaultRowHeight="14.5" x14ac:dyDescent="0.35"/>
  <cols>
    <col min="2" max="2" width="6.90625" customWidth="1"/>
    <col min="3" max="3" width="19.6328125" customWidth="1"/>
    <col min="4" max="4" width="27.90625" bestFit="1" customWidth="1"/>
    <col min="5" max="5" width="38.7265625" customWidth="1"/>
    <col min="6" max="6" width="44" bestFit="1" customWidth="1"/>
    <col min="7" max="7" width="23.90625" bestFit="1" customWidth="1"/>
    <col min="8" max="8" width="24.1796875" bestFit="1" customWidth="1"/>
  </cols>
  <sheetData>
    <row r="1" spans="4:8" x14ac:dyDescent="0.35">
      <c r="D1" s="181" t="s">
        <v>112</v>
      </c>
      <c r="E1" s="181"/>
      <c r="F1" s="181"/>
    </row>
    <row r="2" spans="4:8" ht="29" x14ac:dyDescent="0.35">
      <c r="D2" s="65" t="s">
        <v>92</v>
      </c>
      <c r="E2" s="66" t="s">
        <v>91</v>
      </c>
      <c r="F2" s="66" t="s">
        <v>96</v>
      </c>
    </row>
    <row r="3" spans="4:8" x14ac:dyDescent="0.35">
      <c r="D3" s="183" t="s">
        <v>113</v>
      </c>
      <c r="E3" s="183"/>
      <c r="F3" s="183"/>
    </row>
    <row r="4" spans="4:8" x14ac:dyDescent="0.35">
      <c r="D4" s="68" t="s">
        <v>102</v>
      </c>
      <c r="E4" s="68" t="s">
        <v>102</v>
      </c>
      <c r="F4" s="68" t="s">
        <v>102</v>
      </c>
    </row>
    <row r="5" spans="4:8" x14ac:dyDescent="0.35">
      <c r="D5" s="69" t="s">
        <v>94</v>
      </c>
      <c r="E5" s="69" t="s">
        <v>98</v>
      </c>
      <c r="F5" s="69" t="s">
        <v>97</v>
      </c>
    </row>
    <row r="6" spans="4:8" x14ac:dyDescent="0.35">
      <c r="D6" s="69" t="s">
        <v>95</v>
      </c>
      <c r="E6" s="69" t="s">
        <v>109</v>
      </c>
      <c r="F6" s="69" t="s">
        <v>99</v>
      </c>
    </row>
    <row r="7" spans="4:8" x14ac:dyDescent="0.35">
      <c r="D7" s="69" t="s">
        <v>101</v>
      </c>
      <c r="E7" s="69" t="s">
        <v>110</v>
      </c>
      <c r="F7" s="69" t="s">
        <v>103</v>
      </c>
    </row>
    <row r="8" spans="4:8" x14ac:dyDescent="0.35">
      <c r="D8" s="69" t="s">
        <v>100</v>
      </c>
      <c r="E8" s="69" t="s">
        <v>111</v>
      </c>
      <c r="F8" s="69" t="s">
        <v>104</v>
      </c>
    </row>
    <row r="9" spans="4:8" x14ac:dyDescent="0.35">
      <c r="D9" s="69" t="s">
        <v>90</v>
      </c>
      <c r="E9" s="69"/>
      <c r="F9" s="69" t="s">
        <v>107</v>
      </c>
    </row>
    <row r="10" spans="4:8" x14ac:dyDescent="0.35">
      <c r="D10" s="69" t="s">
        <v>108</v>
      </c>
      <c r="E10" s="69"/>
      <c r="F10" s="69" t="s">
        <v>106</v>
      </c>
    </row>
    <row r="11" spans="4:8" x14ac:dyDescent="0.35">
      <c r="D11" s="69"/>
      <c r="E11" s="69"/>
      <c r="F11" s="69" t="s">
        <v>105</v>
      </c>
    </row>
    <row r="15" spans="4:8" x14ac:dyDescent="0.35">
      <c r="D15" s="67" t="s">
        <v>126</v>
      </c>
      <c r="E15" s="67" t="s">
        <v>121</v>
      </c>
      <c r="F15" s="67" t="s">
        <v>122</v>
      </c>
      <c r="G15" s="67" t="s">
        <v>123</v>
      </c>
      <c r="H15" s="67" t="s">
        <v>131</v>
      </c>
    </row>
    <row r="16" spans="4:8" x14ac:dyDescent="0.35">
      <c r="D16" s="69" t="s">
        <v>114</v>
      </c>
      <c r="E16" s="70" t="s">
        <v>125</v>
      </c>
      <c r="F16" s="70" t="s">
        <v>1</v>
      </c>
      <c r="G16" s="70" t="s">
        <v>1</v>
      </c>
      <c r="H16" s="71" t="str">
        <f>D2</f>
        <v>Incentivo à eliminação de abusividades</v>
      </c>
    </row>
    <row r="17" spans="2:8" x14ac:dyDescent="0.35">
      <c r="D17" s="69" t="s">
        <v>117</v>
      </c>
      <c r="E17" s="70" t="s">
        <v>118</v>
      </c>
      <c r="F17" s="70" t="s">
        <v>1</v>
      </c>
      <c r="G17" s="70" t="s">
        <v>1</v>
      </c>
      <c r="H17" s="71" t="str">
        <f>E2</f>
        <v>Custos Regulatórios</v>
      </c>
    </row>
    <row r="18" spans="2:8" x14ac:dyDescent="0.35">
      <c r="D18" s="69" t="s">
        <v>120</v>
      </c>
      <c r="E18" s="70" t="s">
        <v>1</v>
      </c>
      <c r="F18" s="69" t="s">
        <v>116</v>
      </c>
      <c r="G18" s="70" t="s">
        <v>119</v>
      </c>
      <c r="H18" s="178" t="str">
        <f>F2</f>
        <v>Segurança jurídica</v>
      </c>
    </row>
    <row r="19" spans="2:8" x14ac:dyDescent="0.35">
      <c r="D19" s="184" t="s">
        <v>124</v>
      </c>
      <c r="E19" s="185" t="s">
        <v>1</v>
      </c>
      <c r="F19" s="69" t="s">
        <v>128</v>
      </c>
      <c r="G19" s="70" t="s">
        <v>129</v>
      </c>
      <c r="H19" s="179"/>
    </row>
    <row r="20" spans="2:8" x14ac:dyDescent="0.35">
      <c r="D20" s="184"/>
      <c r="E20" s="185"/>
      <c r="F20" s="69" t="s">
        <v>127</v>
      </c>
      <c r="G20" s="70" t="s">
        <v>130</v>
      </c>
      <c r="H20" s="180"/>
    </row>
    <row r="25" spans="2:8" ht="14.5" customHeight="1" x14ac:dyDescent="0.35">
      <c r="B25" s="182" t="s">
        <v>132</v>
      </c>
      <c r="C25" s="182"/>
      <c r="D25" s="181" t="s">
        <v>112</v>
      </c>
      <c r="E25" s="181"/>
      <c r="F25" s="181"/>
    </row>
    <row r="26" spans="2:8" ht="29" x14ac:dyDescent="0.35">
      <c r="B26" s="182"/>
      <c r="C26" s="182"/>
      <c r="D26" s="72" t="s">
        <v>92</v>
      </c>
      <c r="E26" s="73" t="s">
        <v>91</v>
      </c>
      <c r="F26" s="73" t="s">
        <v>96</v>
      </c>
    </row>
    <row r="28" spans="2:8" ht="14.5" customHeight="1" x14ac:dyDescent="0.35">
      <c r="B28" s="187" t="s">
        <v>115</v>
      </c>
      <c r="C28" s="187"/>
      <c r="D28" s="74" t="str">
        <f>E16</f>
        <v>Nº Infrações/Denúncias</v>
      </c>
      <c r="E28" s="74" t="str">
        <f>E17</f>
        <v>R$/ano</v>
      </c>
      <c r="F28" s="74" t="s">
        <v>133</v>
      </c>
    </row>
    <row r="29" spans="2:8" ht="14.5" customHeight="1" x14ac:dyDescent="0.35">
      <c r="B29" s="60" t="s">
        <v>58</v>
      </c>
      <c r="C29" s="58" t="s">
        <v>93</v>
      </c>
      <c r="D29" s="58"/>
      <c r="E29" s="58"/>
      <c r="F29" s="58"/>
    </row>
    <row r="30" spans="2:8" x14ac:dyDescent="0.35">
      <c r="B30" s="61" t="s">
        <v>64</v>
      </c>
      <c r="C30" s="62" t="s">
        <v>22</v>
      </c>
      <c r="D30" s="62"/>
      <c r="E30" s="62"/>
      <c r="F30" s="62"/>
    </row>
    <row r="31" spans="2:8" x14ac:dyDescent="0.35">
      <c r="B31" s="63" t="s">
        <v>72</v>
      </c>
      <c r="C31" s="64" t="s">
        <v>38</v>
      </c>
      <c r="D31" s="64"/>
      <c r="E31" s="64"/>
      <c r="F31" s="64"/>
    </row>
    <row r="32" spans="2:8" x14ac:dyDescent="0.35">
      <c r="B32" s="61" t="s">
        <v>79</v>
      </c>
      <c r="C32" s="62" t="s">
        <v>45</v>
      </c>
      <c r="D32" s="62"/>
      <c r="E32" s="62"/>
      <c r="F32" s="62"/>
    </row>
    <row r="33" spans="2:6" x14ac:dyDescent="0.35">
      <c r="B33" s="63" t="s">
        <v>84</v>
      </c>
      <c r="C33" s="64" t="s">
        <v>53</v>
      </c>
      <c r="D33" s="64"/>
      <c r="E33" s="64"/>
      <c r="F33" s="64"/>
    </row>
    <row r="36" spans="2:6" x14ac:dyDescent="0.35">
      <c r="B36" s="115" t="s">
        <v>155</v>
      </c>
      <c r="C36" s="75" t="str">
        <f>D26</f>
        <v>Incentivo à eliminação de abusividades</v>
      </c>
      <c r="D36" s="188" t="s">
        <v>135</v>
      </c>
    </row>
    <row r="37" spans="2:6" x14ac:dyDescent="0.35">
      <c r="B37" s="115" t="s">
        <v>156</v>
      </c>
      <c r="C37" s="75" t="str">
        <f>E26</f>
        <v>Custos Regulatórios</v>
      </c>
      <c r="D37" s="189"/>
    </row>
    <row r="39" spans="2:6" x14ac:dyDescent="0.35">
      <c r="B39" s="115" t="s">
        <v>155</v>
      </c>
      <c r="C39" s="75" t="str">
        <f>D26</f>
        <v>Incentivo à eliminação de abusividades</v>
      </c>
      <c r="D39" s="188" t="s">
        <v>134</v>
      </c>
    </row>
    <row r="40" spans="2:6" x14ac:dyDescent="0.35">
      <c r="B40" s="115" t="s">
        <v>157</v>
      </c>
      <c r="C40" s="75" t="str">
        <f>F26</f>
        <v>Segurança jurídica</v>
      </c>
      <c r="D40" s="189"/>
    </row>
    <row r="42" spans="2:6" x14ac:dyDescent="0.35">
      <c r="B42" s="115" t="s">
        <v>156</v>
      </c>
      <c r="C42" s="75" t="str">
        <f>E26</f>
        <v>Custos Regulatórios</v>
      </c>
      <c r="D42" s="188" t="s">
        <v>134</v>
      </c>
    </row>
    <row r="43" spans="2:6" x14ac:dyDescent="0.35">
      <c r="B43" s="115" t="s">
        <v>157</v>
      </c>
      <c r="C43" s="75" t="str">
        <f>F26</f>
        <v>Segurança jurídica</v>
      </c>
      <c r="D43" s="189"/>
    </row>
    <row r="45" spans="2:6" x14ac:dyDescent="0.35">
      <c r="C45" s="62"/>
      <c r="D45" s="186"/>
    </row>
    <row r="46" spans="2:6" x14ac:dyDescent="0.35">
      <c r="C46" s="62"/>
      <c r="D46" s="186"/>
    </row>
    <row r="48" spans="2:6" x14ac:dyDescent="0.35">
      <c r="C48" s="62"/>
      <c r="D48" s="186"/>
    </row>
    <row r="49" spans="3:4" x14ac:dyDescent="0.35">
      <c r="C49" s="62"/>
      <c r="D49" s="186"/>
    </row>
    <row r="51" spans="3:4" x14ac:dyDescent="0.35">
      <c r="C51" s="62"/>
      <c r="D51" s="186"/>
    </row>
    <row r="52" spans="3:4" x14ac:dyDescent="0.35">
      <c r="C52" s="62"/>
      <c r="D52" s="186"/>
    </row>
  </sheetData>
  <mergeCells count="14">
    <mergeCell ref="D51:D52"/>
    <mergeCell ref="B28:C28"/>
    <mergeCell ref="D36:D37"/>
    <mergeCell ref="D39:D40"/>
    <mergeCell ref="D42:D43"/>
    <mergeCell ref="D45:D46"/>
    <mergeCell ref="D48:D49"/>
    <mergeCell ref="H18:H20"/>
    <mergeCell ref="D25:F25"/>
    <mergeCell ref="B25:C26"/>
    <mergeCell ref="D1:F1"/>
    <mergeCell ref="D3:F3"/>
    <mergeCell ref="D19:D20"/>
    <mergeCell ref="E19:E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7CCF-61CC-43FF-867C-F3B3F81ACB65}">
  <dimension ref="A1:R57"/>
  <sheetViews>
    <sheetView showGridLines="0" zoomScale="80" zoomScaleNormal="80" workbookViewId="0">
      <selection activeCell="M51" sqref="M51"/>
    </sheetView>
  </sheetViews>
  <sheetFormatPr defaultRowHeight="15.5" x14ac:dyDescent="0.35"/>
  <cols>
    <col min="1" max="1" width="3.81640625" style="76" customWidth="1"/>
    <col min="2" max="5" width="14.6328125" style="76" customWidth="1"/>
    <col min="6" max="6" width="18.08984375" style="76" bestFit="1" customWidth="1"/>
    <col min="7" max="7" width="14.6328125" style="76" customWidth="1"/>
    <col min="8" max="8" width="15.453125" style="76" customWidth="1"/>
    <col min="9" max="10" width="14.6328125" style="76" customWidth="1"/>
    <col min="11" max="11" width="15.6328125" style="76" customWidth="1"/>
    <col min="12" max="12" width="18" style="76" customWidth="1"/>
    <col min="13" max="13" width="17.1796875" style="76" bestFit="1" customWidth="1"/>
    <col min="14" max="14" width="15.90625" style="76" customWidth="1"/>
    <col min="15" max="15" width="15.54296875" style="76" customWidth="1"/>
    <col min="16" max="16" width="14.81640625" style="76" customWidth="1"/>
    <col min="17" max="18" width="22.90625" style="76" customWidth="1"/>
    <col min="19" max="20" width="8.54296875" style="76" bestFit="1" customWidth="1"/>
    <col min="21" max="16384" width="8.7265625" style="76"/>
  </cols>
  <sheetData>
    <row r="1" spans="1:18" ht="20.5" customHeight="1" x14ac:dyDescent="0.3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9.5" customHeight="1" x14ac:dyDescent="0.35">
      <c r="B2" s="191" t="s">
        <v>136</v>
      </c>
      <c r="C2" s="192"/>
      <c r="D2" s="192"/>
      <c r="E2" s="192"/>
      <c r="F2" s="192"/>
      <c r="G2" s="192"/>
      <c r="I2" s="193" t="s">
        <v>137</v>
      </c>
      <c r="J2" s="194"/>
      <c r="K2" s="80">
        <v>3</v>
      </c>
    </row>
    <row r="3" spans="1:18" ht="43.15" customHeight="1" x14ac:dyDescent="0.35">
      <c r="B3" s="116" t="s">
        <v>138</v>
      </c>
      <c r="C3" s="113" t="str">
        <f>Critérios!D2</f>
        <v>Incentivo à eliminação de abusividades</v>
      </c>
      <c r="D3" s="113" t="str">
        <f>Critérios!E2</f>
        <v>Custos Regulatórios</v>
      </c>
      <c r="E3" s="113" t="str">
        <f>Critérios!F2</f>
        <v>Segurança jurídica</v>
      </c>
      <c r="F3" s="79" t="s">
        <v>163</v>
      </c>
      <c r="G3" s="81" t="s">
        <v>142</v>
      </c>
      <c r="I3" s="79" t="s">
        <v>143</v>
      </c>
      <c r="J3" s="79" t="s">
        <v>144</v>
      </c>
      <c r="K3" s="79" t="s">
        <v>145</v>
      </c>
      <c r="L3" s="79" t="s">
        <v>158</v>
      </c>
      <c r="M3" s="79" t="s">
        <v>146</v>
      </c>
      <c r="N3" s="82"/>
    </row>
    <row r="4" spans="1:18" ht="46.5" x14ac:dyDescent="0.35">
      <c r="B4" s="114" t="str">
        <f>C3</f>
        <v>Incentivo à eliminação de abusividades</v>
      </c>
      <c r="C4" s="196">
        <v>1</v>
      </c>
      <c r="D4" s="197">
        <v>5</v>
      </c>
      <c r="E4" s="198">
        <f>1/C6</f>
        <v>0.33333333333333331</v>
      </c>
      <c r="F4" s="86">
        <f>GEOMEAN(C4:E4)</f>
        <v>1.1856311014966876</v>
      </c>
      <c r="G4" s="87">
        <f>F4/$F$7</f>
        <v>0.26543334188349765</v>
      </c>
      <c r="I4" s="88">
        <f>MMULT(C4:E4,$G$4:$G$6)</f>
        <v>0.80401451839952476</v>
      </c>
      <c r="J4" s="89">
        <f>I4/G4</f>
        <v>3.029063766798437</v>
      </c>
      <c r="K4" s="78">
        <f>AVERAGE(J4:J7)</f>
        <v>3.029063766798437</v>
      </c>
      <c r="L4" s="90">
        <f>(K4-K2)/((K2-1)*M4)</f>
        <v>2.7945929613881759E-2</v>
      </c>
      <c r="M4" s="91">
        <v>0.52</v>
      </c>
      <c r="N4" s="92"/>
    </row>
    <row r="5" spans="1:18" x14ac:dyDescent="0.35">
      <c r="B5" s="83" t="str">
        <f>D3</f>
        <v>Custos Regulatórios</v>
      </c>
      <c r="C5" s="80">
        <f>1/D4</f>
        <v>0.2</v>
      </c>
      <c r="D5" s="84">
        <v>1</v>
      </c>
      <c r="E5" s="80">
        <f>1/D6</f>
        <v>0.1111111111111111</v>
      </c>
      <c r="F5" s="86">
        <f>GEOMEAN(C5:E5)</f>
        <v>0.28114422176724974</v>
      </c>
      <c r="G5" s="87">
        <f>F5/$F$7</f>
        <v>6.2941205102255635E-2</v>
      </c>
      <c r="I5" s="88">
        <f>MMULT(C5:E5,$G$4:$G$6)</f>
        <v>0.19065292381387144</v>
      </c>
      <c r="J5" s="89">
        <f>I5/G5</f>
        <v>3.029063766798437</v>
      </c>
    </row>
    <row r="6" spans="1:18" x14ac:dyDescent="0.35">
      <c r="B6" s="83" t="str">
        <f>E3</f>
        <v>Segurança jurídica</v>
      </c>
      <c r="C6" s="80">
        <v>3</v>
      </c>
      <c r="D6" s="80">
        <v>9</v>
      </c>
      <c r="E6" s="84">
        <v>1</v>
      </c>
      <c r="F6" s="86">
        <f>GEOMEAN(C6:E6)</f>
        <v>3</v>
      </c>
      <c r="G6" s="87">
        <f>F6/$F$7</f>
        <v>0.67162545301424659</v>
      </c>
      <c r="I6" s="88">
        <f>MMULT(C6:E6,$G$4:$G$6)</f>
        <v>2.0343963245850403</v>
      </c>
      <c r="J6" s="89">
        <f>I6/G6</f>
        <v>3.0290637667984366</v>
      </c>
    </row>
    <row r="7" spans="1:18" x14ac:dyDescent="0.35">
      <c r="F7" s="93">
        <f>SUM(F4:F6)</f>
        <v>4.4667753232639376</v>
      </c>
      <c r="G7" s="94"/>
    </row>
    <row r="8" spans="1:18" x14ac:dyDescent="0.35">
      <c r="J8" s="95"/>
      <c r="K8" s="94"/>
      <c r="L8" s="96"/>
      <c r="M8" s="96"/>
    </row>
    <row r="9" spans="1:18" x14ac:dyDescent="0.35">
      <c r="I9" s="92"/>
      <c r="J9" s="96"/>
      <c r="K9" s="96"/>
      <c r="L9" s="96"/>
      <c r="M9" s="96"/>
      <c r="N9" s="96"/>
    </row>
    <row r="10" spans="1:18" x14ac:dyDescent="0.35">
      <c r="I10" s="92"/>
      <c r="J10" s="96"/>
      <c r="K10" s="96"/>
      <c r="L10" s="96"/>
      <c r="M10" s="96"/>
      <c r="N10" s="96"/>
    </row>
    <row r="11" spans="1:18" ht="14.5" customHeight="1" x14ac:dyDescent="0.35">
      <c r="A11" s="190" t="s">
        <v>154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12"/>
      <c r="L11" s="112"/>
      <c r="M11" s="112"/>
      <c r="N11" s="112"/>
      <c r="O11" s="112"/>
      <c r="P11" s="112"/>
    </row>
    <row r="12" spans="1:18" ht="14.5" customHeight="1" x14ac:dyDescent="0.3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98"/>
      <c r="L12" s="98"/>
      <c r="M12" s="98"/>
      <c r="N12" s="98"/>
      <c r="O12" s="98"/>
      <c r="P12" s="98"/>
    </row>
    <row r="13" spans="1:18" ht="48" customHeight="1" x14ac:dyDescent="0.35">
      <c r="A13" s="98"/>
      <c r="B13" s="100" t="s">
        <v>159</v>
      </c>
      <c r="C13" s="117" t="str">
        <f>B4</f>
        <v>Incentivo à eliminação de abusividades</v>
      </c>
      <c r="D13" s="117" t="str">
        <f>B5</f>
        <v>Custos Regulatórios</v>
      </c>
      <c r="E13" s="117" t="str">
        <f>B6</f>
        <v>Segurança jurídica</v>
      </c>
      <c r="F13" s="99"/>
      <c r="G13" s="100" t="s">
        <v>160</v>
      </c>
      <c r="H13" s="117" t="str">
        <f>C13</f>
        <v>Incentivo à eliminação de abusividades</v>
      </c>
      <c r="I13" s="117" t="str">
        <f t="shared" ref="I13:J13" si="0">D13</f>
        <v>Custos Regulatórios</v>
      </c>
      <c r="J13" s="117" t="str">
        <f t="shared" si="0"/>
        <v>Segurança jurídica</v>
      </c>
      <c r="K13" s="98"/>
      <c r="L13" s="98"/>
      <c r="M13" s="98"/>
      <c r="N13" s="98"/>
      <c r="O13" s="98"/>
      <c r="P13" s="98"/>
    </row>
    <row r="14" spans="1:18" ht="32.25" customHeight="1" x14ac:dyDescent="0.35">
      <c r="A14" s="99"/>
      <c r="B14" s="102">
        <v>100</v>
      </c>
      <c r="C14" s="80"/>
      <c r="D14" s="80">
        <v>100</v>
      </c>
      <c r="E14" s="85"/>
      <c r="F14" s="99"/>
      <c r="G14" s="102">
        <v>100</v>
      </c>
      <c r="H14" s="80"/>
      <c r="I14" s="80"/>
      <c r="J14" s="85"/>
      <c r="K14" s="99"/>
    </row>
    <row r="15" spans="1:18" x14ac:dyDescent="0.35">
      <c r="A15" s="99"/>
      <c r="B15" s="102">
        <v>90</v>
      </c>
      <c r="C15" s="80"/>
      <c r="D15" s="80"/>
      <c r="E15" s="80"/>
      <c r="F15" s="99"/>
      <c r="G15" s="102">
        <v>90</v>
      </c>
      <c r="H15" s="80"/>
      <c r="I15" s="80"/>
      <c r="J15" s="80"/>
      <c r="K15" s="99"/>
    </row>
    <row r="16" spans="1:18" x14ac:dyDescent="0.35">
      <c r="A16" s="99"/>
      <c r="B16" s="102">
        <v>80</v>
      </c>
      <c r="C16" s="80"/>
      <c r="D16" s="80"/>
      <c r="E16" s="80"/>
      <c r="F16" s="99"/>
      <c r="G16" s="102">
        <v>80</v>
      </c>
      <c r="H16" s="80"/>
      <c r="I16" s="80">
        <v>80</v>
      </c>
      <c r="J16" s="80"/>
      <c r="K16" s="99"/>
    </row>
    <row r="17" spans="1:11" x14ac:dyDescent="0.35">
      <c r="A17" s="99"/>
      <c r="B17" s="102">
        <v>70</v>
      </c>
      <c r="C17" s="80"/>
      <c r="D17" s="80"/>
      <c r="E17" s="80"/>
      <c r="F17" s="99"/>
      <c r="G17" s="102">
        <v>70</v>
      </c>
      <c r="H17" s="80"/>
      <c r="I17" s="80"/>
      <c r="J17" s="80"/>
      <c r="K17" s="99"/>
    </row>
    <row r="18" spans="1:11" x14ac:dyDescent="0.35">
      <c r="A18" s="99"/>
      <c r="B18" s="102">
        <v>60</v>
      </c>
      <c r="C18" s="80"/>
      <c r="D18" s="80"/>
      <c r="E18" s="80"/>
      <c r="F18" s="99"/>
      <c r="G18" s="102">
        <v>60</v>
      </c>
      <c r="H18" s="80">
        <v>60</v>
      </c>
      <c r="I18" s="80"/>
      <c r="J18" s="80"/>
      <c r="K18" s="99"/>
    </row>
    <row r="19" spans="1:11" x14ac:dyDescent="0.35">
      <c r="A19" s="99"/>
      <c r="B19" s="102">
        <v>50</v>
      </c>
      <c r="C19" s="80"/>
      <c r="D19" s="80"/>
      <c r="E19" s="80"/>
      <c r="F19" s="99"/>
      <c r="G19" s="102">
        <v>50</v>
      </c>
      <c r="H19" s="80"/>
      <c r="I19" s="80"/>
      <c r="J19" s="80">
        <v>50</v>
      </c>
      <c r="K19" s="99"/>
    </row>
    <row r="20" spans="1:11" x14ac:dyDescent="0.35">
      <c r="A20" s="99"/>
      <c r="B20" s="102">
        <v>40</v>
      </c>
      <c r="C20" s="80">
        <v>40</v>
      </c>
      <c r="D20" s="80"/>
      <c r="E20" s="80">
        <v>40</v>
      </c>
      <c r="F20" s="99"/>
      <c r="G20" s="102">
        <v>40</v>
      </c>
      <c r="H20" s="80"/>
      <c r="I20" s="80"/>
      <c r="J20" s="80"/>
      <c r="K20" s="99"/>
    </row>
    <row r="21" spans="1:11" x14ac:dyDescent="0.35">
      <c r="A21" s="99"/>
      <c r="B21" s="102">
        <v>30</v>
      </c>
      <c r="C21" s="80"/>
      <c r="D21" s="80"/>
      <c r="E21" s="80"/>
      <c r="F21" s="99"/>
      <c r="G21" s="102">
        <v>30</v>
      </c>
      <c r="H21" s="80"/>
      <c r="I21" s="80"/>
      <c r="J21" s="80"/>
      <c r="K21" s="99"/>
    </row>
    <row r="22" spans="1:11" x14ac:dyDescent="0.35">
      <c r="A22" s="99"/>
      <c r="B22" s="102">
        <v>20</v>
      </c>
      <c r="C22" s="80"/>
      <c r="D22" s="80"/>
      <c r="E22" s="80"/>
      <c r="F22" s="99"/>
      <c r="G22" s="102">
        <v>20</v>
      </c>
      <c r="H22" s="80"/>
      <c r="I22" s="80"/>
      <c r="J22" s="80"/>
      <c r="K22" s="99"/>
    </row>
    <row r="23" spans="1:11" x14ac:dyDescent="0.35">
      <c r="A23" s="99"/>
      <c r="B23" s="102">
        <v>10</v>
      </c>
      <c r="C23" s="80"/>
      <c r="D23" s="80"/>
      <c r="E23" s="80"/>
      <c r="F23" s="99"/>
      <c r="G23" s="102">
        <v>10</v>
      </c>
      <c r="H23" s="80"/>
      <c r="I23" s="80"/>
      <c r="J23" s="80"/>
      <c r="K23" s="99"/>
    </row>
    <row r="24" spans="1:11" x14ac:dyDescent="0.35">
      <c r="A24" s="99"/>
      <c r="B24" s="102">
        <v>0</v>
      </c>
      <c r="C24" s="80"/>
      <c r="D24" s="80"/>
      <c r="E24" s="80"/>
      <c r="F24" s="99"/>
      <c r="G24" s="102">
        <v>0</v>
      </c>
      <c r="H24" s="80"/>
      <c r="I24" s="80"/>
      <c r="J24" s="80"/>
      <c r="K24" s="99"/>
    </row>
    <row r="25" spans="1:11" x14ac:dyDescent="0.35">
      <c r="A25" s="99"/>
      <c r="B25" s="103"/>
      <c r="C25" s="104"/>
      <c r="D25" s="104"/>
      <c r="E25" s="104"/>
      <c r="F25" s="99"/>
      <c r="G25" s="103"/>
      <c r="H25" s="104"/>
      <c r="I25" s="104"/>
      <c r="J25" s="104"/>
      <c r="K25" s="99"/>
    </row>
    <row r="26" spans="1:11" ht="46.5" x14ac:dyDescent="0.35">
      <c r="A26" s="99"/>
      <c r="B26" s="100" t="s">
        <v>161</v>
      </c>
      <c r="C26" s="117" t="str">
        <f>C13</f>
        <v>Incentivo à eliminação de abusividades</v>
      </c>
      <c r="D26" s="117" t="str">
        <f t="shared" ref="D26:E26" si="1">D13</f>
        <v>Custos Regulatórios</v>
      </c>
      <c r="E26" s="117" t="str">
        <f t="shared" si="1"/>
        <v>Segurança jurídica</v>
      </c>
      <c r="F26" s="99"/>
      <c r="G26" s="100" t="s">
        <v>162</v>
      </c>
      <c r="H26" s="117" t="str">
        <f>H13</f>
        <v>Incentivo à eliminação de abusividades</v>
      </c>
      <c r="I26" s="117" t="str">
        <f t="shared" ref="I26:J26" si="2">I13</f>
        <v>Custos Regulatórios</v>
      </c>
      <c r="J26" s="117" t="str">
        <f t="shared" si="2"/>
        <v>Segurança jurídica</v>
      </c>
      <c r="K26" s="99"/>
    </row>
    <row r="27" spans="1:11" x14ac:dyDescent="0.35">
      <c r="A27" s="99"/>
      <c r="B27" s="102">
        <v>100</v>
      </c>
      <c r="C27" s="80"/>
      <c r="D27" s="80"/>
      <c r="E27" s="85"/>
      <c r="F27" s="99"/>
      <c r="G27" s="102">
        <v>100</v>
      </c>
      <c r="H27" s="80">
        <v>100</v>
      </c>
      <c r="I27" s="80"/>
      <c r="J27" s="118">
        <v>100</v>
      </c>
      <c r="K27" s="99"/>
    </row>
    <row r="28" spans="1:11" x14ac:dyDescent="0.35">
      <c r="A28" s="99"/>
      <c r="B28" s="102">
        <v>90</v>
      </c>
      <c r="C28" s="80"/>
      <c r="D28" s="80"/>
      <c r="E28" s="80"/>
      <c r="F28" s="99"/>
      <c r="G28" s="102">
        <v>90</v>
      </c>
      <c r="H28" s="80"/>
      <c r="I28" s="80"/>
      <c r="J28" s="80"/>
      <c r="K28" s="99"/>
    </row>
    <row r="29" spans="1:11" x14ac:dyDescent="0.35">
      <c r="A29" s="99"/>
      <c r="B29" s="102">
        <v>80</v>
      </c>
      <c r="C29" s="80">
        <v>80</v>
      </c>
      <c r="D29" s="80"/>
      <c r="E29" s="80"/>
      <c r="F29" s="99"/>
      <c r="G29" s="102">
        <v>80</v>
      </c>
      <c r="H29" s="80"/>
      <c r="I29" s="80"/>
      <c r="J29" s="80"/>
      <c r="K29" s="99"/>
    </row>
    <row r="30" spans="1:11" x14ac:dyDescent="0.35">
      <c r="A30" s="99"/>
      <c r="B30" s="102">
        <v>70</v>
      </c>
      <c r="C30" s="80"/>
      <c r="D30" s="80"/>
      <c r="E30" s="80">
        <v>70</v>
      </c>
      <c r="F30" s="99"/>
      <c r="G30" s="102">
        <v>70</v>
      </c>
      <c r="H30" s="80"/>
      <c r="I30" s="80"/>
      <c r="J30" s="80"/>
      <c r="K30" s="99"/>
    </row>
    <row r="31" spans="1:11" x14ac:dyDescent="0.35">
      <c r="A31" s="99"/>
      <c r="B31" s="102">
        <v>60</v>
      </c>
      <c r="C31" s="80"/>
      <c r="D31" s="80"/>
      <c r="E31" s="80"/>
      <c r="F31" s="99"/>
      <c r="G31" s="102">
        <v>60</v>
      </c>
      <c r="H31" s="80"/>
      <c r="I31" s="80"/>
      <c r="J31" s="80"/>
      <c r="K31" s="99"/>
    </row>
    <row r="32" spans="1:11" x14ac:dyDescent="0.35">
      <c r="A32" s="99"/>
      <c r="B32" s="102">
        <v>50</v>
      </c>
      <c r="C32" s="80"/>
      <c r="D32" s="80">
        <v>50</v>
      </c>
      <c r="E32" s="80"/>
      <c r="F32" s="99"/>
      <c r="G32" s="102">
        <v>50</v>
      </c>
      <c r="H32" s="80"/>
      <c r="I32" s="80"/>
      <c r="J32" s="80"/>
      <c r="K32" s="99"/>
    </row>
    <row r="33" spans="1:16" x14ac:dyDescent="0.35">
      <c r="A33" s="99"/>
      <c r="B33" s="102">
        <v>40</v>
      </c>
      <c r="C33" s="80"/>
      <c r="D33" s="80"/>
      <c r="E33" s="80"/>
      <c r="F33" s="99"/>
      <c r="G33" s="102">
        <v>40</v>
      </c>
      <c r="H33" s="80"/>
      <c r="I33" s="80">
        <v>40</v>
      </c>
      <c r="J33" s="80"/>
      <c r="K33" s="99"/>
    </row>
    <row r="34" spans="1:16" x14ac:dyDescent="0.35">
      <c r="A34" s="99"/>
      <c r="B34" s="102">
        <v>30</v>
      </c>
      <c r="C34" s="80"/>
      <c r="D34" s="80"/>
      <c r="E34" s="80"/>
      <c r="F34" s="99"/>
      <c r="G34" s="102">
        <v>30</v>
      </c>
      <c r="H34" s="80"/>
      <c r="I34" s="80"/>
      <c r="J34" s="80"/>
      <c r="K34" s="99"/>
    </row>
    <row r="35" spans="1:16" x14ac:dyDescent="0.35">
      <c r="A35" s="99"/>
      <c r="B35" s="102">
        <v>20</v>
      </c>
      <c r="C35" s="80"/>
      <c r="D35" s="80"/>
      <c r="E35" s="80"/>
      <c r="F35" s="99"/>
      <c r="G35" s="102">
        <v>20</v>
      </c>
      <c r="H35" s="80"/>
      <c r="I35" s="80"/>
      <c r="J35" s="80"/>
      <c r="K35" s="99"/>
    </row>
    <row r="36" spans="1:16" x14ac:dyDescent="0.35">
      <c r="A36" s="99"/>
      <c r="B36" s="102">
        <v>10</v>
      </c>
      <c r="C36" s="80"/>
      <c r="D36" s="80"/>
      <c r="E36" s="80"/>
      <c r="F36" s="99"/>
      <c r="G36" s="102">
        <v>10</v>
      </c>
      <c r="H36" s="80"/>
      <c r="I36" s="80"/>
      <c r="J36" s="80"/>
      <c r="K36" s="99"/>
    </row>
    <row r="37" spans="1:16" x14ac:dyDescent="0.35">
      <c r="A37" s="99"/>
      <c r="B37" s="102">
        <v>0</v>
      </c>
      <c r="C37" s="80"/>
      <c r="D37" s="80"/>
      <c r="E37" s="80"/>
      <c r="F37" s="99"/>
      <c r="G37" s="102">
        <v>0</v>
      </c>
      <c r="H37" s="80"/>
      <c r="I37" s="80"/>
      <c r="J37" s="80"/>
      <c r="K37" s="99"/>
    </row>
    <row r="38" spans="1:16" x14ac:dyDescent="0.35">
      <c r="A38" s="99"/>
      <c r="B38" s="103"/>
      <c r="C38" s="104"/>
      <c r="D38" s="104"/>
      <c r="E38" s="104"/>
      <c r="F38" s="99"/>
      <c r="G38" s="103"/>
      <c r="K38" s="99"/>
    </row>
    <row r="39" spans="1:16" x14ac:dyDescent="0.35">
      <c r="A39" s="99"/>
      <c r="B39" s="105"/>
      <c r="C39" s="103"/>
      <c r="D39" s="103"/>
      <c r="E39" s="103"/>
      <c r="F39" s="94"/>
      <c r="G39" s="94"/>
      <c r="H39" s="104"/>
      <c r="I39" s="104"/>
      <c r="J39" s="104"/>
      <c r="K39" s="99"/>
      <c r="L39" s="103"/>
      <c r="M39" s="104"/>
      <c r="N39" s="104"/>
      <c r="O39" s="104"/>
      <c r="P39" s="104"/>
    </row>
    <row r="40" spans="1:16" x14ac:dyDescent="0.35">
      <c r="A40" s="99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</row>
    <row r="41" spans="1:16" ht="15.5" customHeight="1" x14ac:dyDescent="0.35">
      <c r="A41" s="97" t="s">
        <v>147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</row>
    <row r="42" spans="1:16" x14ac:dyDescent="0.35">
      <c r="A42" s="99"/>
      <c r="B42" s="99"/>
      <c r="C42" s="99"/>
      <c r="D42" s="99"/>
      <c r="E42" s="99"/>
      <c r="F42" s="99"/>
      <c r="G42" s="99"/>
    </row>
    <row r="43" spans="1:16" ht="30.65" customHeight="1" x14ac:dyDescent="0.35">
      <c r="A43" s="99"/>
      <c r="B43" s="100" t="s">
        <v>148</v>
      </c>
      <c r="C43" s="101" t="s">
        <v>139</v>
      </c>
      <c r="D43" s="101" t="s">
        <v>140</v>
      </c>
      <c r="E43" s="101" t="s">
        <v>141</v>
      </c>
      <c r="F43" s="79" t="s">
        <v>163</v>
      </c>
      <c r="G43" s="81" t="s">
        <v>142</v>
      </c>
      <c r="H43" s="101" t="s">
        <v>149</v>
      </c>
      <c r="I43" s="101" t="s">
        <v>150</v>
      </c>
      <c r="J43" s="101" t="s">
        <v>151</v>
      </c>
      <c r="K43" s="101" t="s">
        <v>152</v>
      </c>
      <c r="L43" s="99"/>
      <c r="M43" s="99"/>
      <c r="N43" s="99"/>
      <c r="O43" s="99"/>
      <c r="P43" s="99"/>
    </row>
    <row r="44" spans="1:16" x14ac:dyDescent="0.35">
      <c r="A44" s="99"/>
      <c r="B44" s="83" t="s">
        <v>139</v>
      </c>
      <c r="C44" s="106">
        <f t="shared" ref="C44:E46" si="3">C4</f>
        <v>1</v>
      </c>
      <c r="D44" s="106">
        <f t="shared" si="3"/>
        <v>5</v>
      </c>
      <c r="E44" s="106">
        <f t="shared" si="3"/>
        <v>0.33333333333333331</v>
      </c>
      <c r="F44" s="86">
        <f>GEOMEAN(C44:E44)</f>
        <v>1.1856311014966876</v>
      </c>
      <c r="G44" s="87">
        <f>F44/$F$47</f>
        <v>0.26543334188349765</v>
      </c>
      <c r="H44" s="106">
        <f>SUM(C14:C24)</f>
        <v>40</v>
      </c>
      <c r="I44" s="106">
        <f>SUM(H14:H24)</f>
        <v>60</v>
      </c>
      <c r="J44" s="107">
        <f>SUM(C27:C37)</f>
        <v>80</v>
      </c>
      <c r="K44" s="106">
        <f>SUM(H27:H37)</f>
        <v>100</v>
      </c>
      <c r="L44" s="99"/>
      <c r="M44" s="99"/>
      <c r="N44" s="99"/>
      <c r="O44" s="99"/>
      <c r="P44" s="99"/>
    </row>
    <row r="45" spans="1:16" x14ac:dyDescent="0.35">
      <c r="A45" s="99"/>
      <c r="B45" s="83" t="s">
        <v>140</v>
      </c>
      <c r="C45" s="106">
        <f t="shared" si="3"/>
        <v>0.2</v>
      </c>
      <c r="D45" s="106">
        <f t="shared" si="3"/>
        <v>1</v>
      </c>
      <c r="E45" s="106">
        <f t="shared" si="3"/>
        <v>0.1111111111111111</v>
      </c>
      <c r="F45" s="86">
        <f>GEOMEAN(C45:E45)</f>
        <v>0.28114422176724974</v>
      </c>
      <c r="G45" s="87">
        <f t="shared" ref="G45:G46" si="4">F45/$F$47</f>
        <v>6.2941205102255635E-2</v>
      </c>
      <c r="H45" s="106">
        <f>SUM(D14:D24)</f>
        <v>100</v>
      </c>
      <c r="I45" s="106">
        <f>SUM(I14:I24)</f>
        <v>80</v>
      </c>
      <c r="J45" s="107">
        <f>SUM(D27:D37)</f>
        <v>50</v>
      </c>
      <c r="K45" s="107">
        <f>SUM(I27:I37)</f>
        <v>40</v>
      </c>
      <c r="L45" s="99"/>
      <c r="M45" s="99"/>
      <c r="N45" s="99"/>
      <c r="O45" s="99"/>
      <c r="P45" s="99"/>
    </row>
    <row r="46" spans="1:16" x14ac:dyDescent="0.35">
      <c r="A46" s="99"/>
      <c r="B46" s="83" t="s">
        <v>141</v>
      </c>
      <c r="C46" s="106">
        <f t="shared" si="3"/>
        <v>3</v>
      </c>
      <c r="D46" s="106">
        <f t="shared" si="3"/>
        <v>9</v>
      </c>
      <c r="E46" s="106">
        <f t="shared" si="3"/>
        <v>1</v>
      </c>
      <c r="F46" s="86">
        <f>GEOMEAN(C46:E46)</f>
        <v>3</v>
      </c>
      <c r="G46" s="87">
        <f t="shared" si="4"/>
        <v>0.67162545301424659</v>
      </c>
      <c r="H46" s="107">
        <f>SUM(E14:E24)</f>
        <v>40</v>
      </c>
      <c r="I46" s="106">
        <f>SUM(J14:J24)</f>
        <v>50</v>
      </c>
      <c r="J46" s="107">
        <f>SUM(E27:E37)</f>
        <v>70</v>
      </c>
      <c r="K46" s="107">
        <f>SUM(J27:J37)</f>
        <v>100</v>
      </c>
      <c r="L46" s="99"/>
      <c r="M46" s="99"/>
      <c r="N46" s="99"/>
      <c r="O46" s="99"/>
      <c r="P46" s="99"/>
    </row>
    <row r="47" spans="1:16" x14ac:dyDescent="0.35">
      <c r="A47" s="99"/>
      <c r="B47" s="105"/>
      <c r="F47" s="93">
        <f>SUM(F44:F46)</f>
        <v>4.4667753232639376</v>
      </c>
      <c r="G47" s="108" t="s">
        <v>153</v>
      </c>
      <c r="H47" s="109">
        <f>SUMPRODUCT(H44:H46,G44:G46)</f>
        <v>43.776472306135332</v>
      </c>
      <c r="I47" s="110">
        <f>SUMPRODUCT(I44:I46,G44:G46)</f>
        <v>54.542569571902639</v>
      </c>
      <c r="J47" s="110">
        <f>SUMPRODUCT(J44:J46,G44:G46)</f>
        <v>71.395509316789855</v>
      </c>
      <c r="K47" s="110">
        <f>SUMPRODUCT(K44:K46,G44:G46)</f>
        <v>96.223527693864639</v>
      </c>
      <c r="L47" s="99"/>
      <c r="M47" s="99"/>
      <c r="N47" s="99"/>
      <c r="O47" s="99"/>
      <c r="P47" s="99"/>
    </row>
    <row r="48" spans="1:16" x14ac:dyDescent="0.35">
      <c r="A48" s="99"/>
      <c r="L48" s="99"/>
      <c r="M48" s="99"/>
      <c r="N48" s="99"/>
      <c r="O48" s="99"/>
      <c r="P48" s="99"/>
    </row>
    <row r="51" spans="6:11" x14ac:dyDescent="0.35">
      <c r="F51" s="103"/>
      <c r="H51" s="101" t="s">
        <v>149</v>
      </c>
      <c r="I51" s="101" t="s">
        <v>150</v>
      </c>
      <c r="J51" s="101" t="s">
        <v>151</v>
      </c>
      <c r="K51" s="101" t="s">
        <v>152</v>
      </c>
    </row>
    <row r="52" spans="6:11" x14ac:dyDescent="0.35">
      <c r="F52" s="111"/>
      <c r="G52" s="83" t="s">
        <v>139</v>
      </c>
      <c r="H52" s="86">
        <f>H44*$G$44</f>
        <v>10.617333675339907</v>
      </c>
      <c r="I52" s="86">
        <f>I44*$G$44</f>
        <v>15.926000513009859</v>
      </c>
      <c r="J52" s="86">
        <f>J44*$G$44</f>
        <v>21.234667350679814</v>
      </c>
      <c r="K52" s="86">
        <f>K44*$G$44</f>
        <v>26.543334188349764</v>
      </c>
    </row>
    <row r="53" spans="6:11" x14ac:dyDescent="0.35">
      <c r="F53" s="103"/>
      <c r="G53" s="83" t="s">
        <v>140</v>
      </c>
      <c r="H53" s="86">
        <f>H45*$G$45</f>
        <v>6.2941205102255635</v>
      </c>
      <c r="I53" s="86">
        <f>I45*$G$45</f>
        <v>5.035296408180451</v>
      </c>
      <c r="J53" s="86">
        <f>J45*$G$45</f>
        <v>3.1470602551127818</v>
      </c>
      <c r="K53" s="86">
        <f>K45*$G$45</f>
        <v>2.5176482040902255</v>
      </c>
    </row>
    <row r="54" spans="6:11" x14ac:dyDescent="0.35">
      <c r="F54" s="103"/>
      <c r="G54" s="83" t="s">
        <v>141</v>
      </c>
      <c r="H54" s="86">
        <f>H46*$G$46</f>
        <v>26.865018120569864</v>
      </c>
      <c r="I54" s="86">
        <f>I46*$G$46</f>
        <v>33.581272650712329</v>
      </c>
      <c r="J54" s="86">
        <f>J46*$G$46</f>
        <v>47.013781710997264</v>
      </c>
      <c r="K54" s="86">
        <f>K46*$G$46</f>
        <v>67.162545301424657</v>
      </c>
    </row>
    <row r="55" spans="6:11" x14ac:dyDescent="0.35">
      <c r="F55" s="103"/>
    </row>
    <row r="56" spans="6:11" x14ac:dyDescent="0.35">
      <c r="F56" s="103"/>
    </row>
    <row r="57" spans="6:11" x14ac:dyDescent="0.35">
      <c r="G57" s="92"/>
    </row>
  </sheetData>
  <mergeCells count="3">
    <mergeCell ref="A11:J11"/>
    <mergeCell ref="B2:G2"/>
    <mergeCell ref="I2:J2"/>
  </mergeCells>
  <phoneticPr fontId="1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DC2BE-7691-469A-AFFB-6161BDF843FB}">
  <dimension ref="B2:D32"/>
  <sheetViews>
    <sheetView showGridLines="0" tabSelected="1" topLeftCell="A16" workbookViewId="0">
      <selection activeCell="H24" sqref="H24"/>
    </sheetView>
  </sheetViews>
  <sheetFormatPr defaultRowHeight="14.5" x14ac:dyDescent="0.35"/>
  <cols>
    <col min="2" max="2" width="24.90625" bestFit="1" customWidth="1"/>
    <col min="3" max="3" width="9.90625" bestFit="1" customWidth="1"/>
  </cols>
  <sheetData>
    <row r="2" spans="2:4" x14ac:dyDescent="0.35">
      <c r="B2" s="195" t="s">
        <v>230</v>
      </c>
      <c r="C2" s="195"/>
      <c r="D2" s="195"/>
    </row>
    <row r="3" spans="2:4" x14ac:dyDescent="0.35">
      <c r="B3" t="s">
        <v>231</v>
      </c>
      <c r="D3" s="130">
        <v>198.65</v>
      </c>
    </row>
    <row r="4" spans="2:4" x14ac:dyDescent="0.35">
      <c r="B4" s="131" t="s">
        <v>232</v>
      </c>
      <c r="C4" s="131"/>
      <c r="D4" s="132">
        <v>224.37</v>
      </c>
    </row>
    <row r="5" spans="2:4" x14ac:dyDescent="0.35">
      <c r="B5" s="131" t="s">
        <v>233</v>
      </c>
      <c r="C5" s="131"/>
      <c r="D5" s="132">
        <v>229.08</v>
      </c>
    </row>
    <row r="6" spans="2:4" x14ac:dyDescent="0.35">
      <c r="B6" t="s">
        <v>234</v>
      </c>
      <c r="D6" s="130">
        <v>246</v>
      </c>
    </row>
    <row r="7" spans="2:4" x14ac:dyDescent="0.35">
      <c r="B7" s="131" t="s">
        <v>235</v>
      </c>
      <c r="C7" s="131"/>
      <c r="D7" s="132">
        <v>246.73</v>
      </c>
    </row>
    <row r="8" spans="2:4" x14ac:dyDescent="0.35">
      <c r="B8" s="131" t="s">
        <v>236</v>
      </c>
      <c r="C8" s="131"/>
      <c r="D8" s="132">
        <v>246.73</v>
      </c>
    </row>
    <row r="9" spans="2:4" x14ac:dyDescent="0.35">
      <c r="B9" s="131" t="s">
        <v>237</v>
      </c>
      <c r="C9" s="131"/>
      <c r="D9" s="132">
        <v>275</v>
      </c>
    </row>
    <row r="10" spans="2:4" x14ac:dyDescent="0.35">
      <c r="B10" s="131" t="s">
        <v>238</v>
      </c>
      <c r="C10" s="131"/>
      <c r="D10" s="132">
        <v>326.02999999999997</v>
      </c>
    </row>
    <row r="11" spans="2:4" x14ac:dyDescent="0.35">
      <c r="B11" s="131" t="s">
        <v>239</v>
      </c>
      <c r="C11" s="131"/>
      <c r="D11" s="132">
        <v>326.58999999999997</v>
      </c>
    </row>
    <row r="12" spans="2:4" x14ac:dyDescent="0.35">
      <c r="B12" s="131" t="s">
        <v>240</v>
      </c>
      <c r="C12" s="131"/>
      <c r="D12" s="132">
        <v>328.12</v>
      </c>
    </row>
    <row r="13" spans="2:4" x14ac:dyDescent="0.35">
      <c r="B13" s="131" t="s">
        <v>241</v>
      </c>
      <c r="C13" s="131"/>
      <c r="D13" s="132">
        <v>394.45</v>
      </c>
    </row>
    <row r="14" spans="2:4" x14ac:dyDescent="0.35">
      <c r="B14" s="131" t="s">
        <v>242</v>
      </c>
      <c r="C14" s="131"/>
      <c r="D14" s="132">
        <v>402.22</v>
      </c>
    </row>
    <row r="15" spans="2:4" x14ac:dyDescent="0.35">
      <c r="B15" s="133" t="s">
        <v>243</v>
      </c>
      <c r="C15" s="133"/>
      <c r="D15" s="134">
        <v>423.1</v>
      </c>
    </row>
    <row r="16" spans="2:4" x14ac:dyDescent="0.35">
      <c r="B16" s="133" t="s">
        <v>244</v>
      </c>
      <c r="C16" s="133"/>
      <c r="D16" s="134">
        <v>426.07</v>
      </c>
    </row>
    <row r="17" spans="2:4" x14ac:dyDescent="0.35">
      <c r="B17" s="133" t="s">
        <v>245</v>
      </c>
      <c r="C17" s="133"/>
      <c r="D17" s="134">
        <v>443.99</v>
      </c>
    </row>
    <row r="18" spans="2:4" x14ac:dyDescent="0.35">
      <c r="B18" s="131" t="s">
        <v>246</v>
      </c>
      <c r="C18" s="131"/>
      <c r="D18" s="132">
        <v>458</v>
      </c>
    </row>
    <row r="19" spans="2:4" x14ac:dyDescent="0.35">
      <c r="B19" s="133" t="s">
        <v>247</v>
      </c>
      <c r="C19" s="133"/>
      <c r="D19" s="134">
        <v>465.95</v>
      </c>
    </row>
    <row r="20" spans="2:4" x14ac:dyDescent="0.35">
      <c r="B20" s="131" t="s">
        <v>248</v>
      </c>
      <c r="C20" s="131"/>
      <c r="D20" s="132">
        <v>509.6</v>
      </c>
    </row>
    <row r="21" spans="2:4" x14ac:dyDescent="0.35">
      <c r="B21" s="133" t="s">
        <v>249</v>
      </c>
      <c r="C21" s="133"/>
      <c r="D21" s="134">
        <v>606.12</v>
      </c>
    </row>
    <row r="22" spans="2:4" x14ac:dyDescent="0.35">
      <c r="B22" s="133" t="s">
        <v>250</v>
      </c>
      <c r="C22" s="133"/>
      <c r="D22" s="135">
        <v>929</v>
      </c>
    </row>
    <row r="23" spans="2:4" x14ac:dyDescent="0.35">
      <c r="B23" s="133" t="s">
        <v>251</v>
      </c>
      <c r="C23" s="133"/>
      <c r="D23" s="135">
        <v>970</v>
      </c>
    </row>
    <row r="24" spans="2:4" x14ac:dyDescent="0.35">
      <c r="B24" s="133" t="s">
        <v>252</v>
      </c>
      <c r="C24" s="133"/>
      <c r="D24" s="135">
        <v>1105</v>
      </c>
    </row>
    <row r="25" spans="2:4" x14ac:dyDescent="0.35">
      <c r="D25" s="133"/>
    </row>
    <row r="26" spans="2:4" x14ac:dyDescent="0.35">
      <c r="B26" s="136" t="s">
        <v>253</v>
      </c>
      <c r="C26" s="137"/>
      <c r="D26" s="138">
        <f>AVERAGE(D3:D24)</f>
        <v>444.58181818181816</v>
      </c>
    </row>
    <row r="27" spans="2:4" x14ac:dyDescent="0.35">
      <c r="B27" s="136" t="s">
        <v>254</v>
      </c>
      <c r="C27" s="136"/>
      <c r="D27" s="138">
        <f>(STDEV(D3:D24))</f>
        <v>251.31921937072036</v>
      </c>
    </row>
    <row r="28" spans="2:4" x14ac:dyDescent="0.35">
      <c r="B28" s="136" t="s">
        <v>255</v>
      </c>
      <c r="C28" s="136"/>
      <c r="D28" s="138">
        <f>D27*1.5</f>
        <v>376.97882905608054</v>
      </c>
    </row>
    <row r="29" spans="2:4" x14ac:dyDescent="0.35">
      <c r="B29" s="136" t="s">
        <v>256</v>
      </c>
      <c r="C29" s="136"/>
      <c r="D29" s="138">
        <f>D27*3</f>
        <v>753.95765811216108</v>
      </c>
    </row>
    <row r="30" spans="2:4" x14ac:dyDescent="0.35">
      <c r="B30" s="136" t="s">
        <v>257</v>
      </c>
      <c r="C30" s="139" t="s">
        <v>258</v>
      </c>
      <c r="D30" s="140">
        <f>D26+D28</f>
        <v>821.56064723789871</v>
      </c>
    </row>
    <row r="31" spans="2:4" x14ac:dyDescent="0.35">
      <c r="B31" s="136" t="s">
        <v>259</v>
      </c>
      <c r="C31" s="139" t="s">
        <v>258</v>
      </c>
      <c r="D31" s="141">
        <f>D26+D29</f>
        <v>1198.5394762939793</v>
      </c>
    </row>
    <row r="32" spans="2:4" x14ac:dyDescent="0.35">
      <c r="B32" s="136" t="s">
        <v>260</v>
      </c>
      <c r="C32" s="139" t="s">
        <v>261</v>
      </c>
      <c r="D32" s="142">
        <f>D31</f>
        <v>1198.5394762939793</v>
      </c>
    </row>
  </sheetData>
  <mergeCells count="1">
    <mergeCell ref="B2:D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Resumo SFC</vt:lpstr>
      <vt:lpstr>Resumo GRP</vt:lpstr>
      <vt:lpstr>Índices </vt:lpstr>
      <vt:lpstr>Alternativas</vt:lpstr>
      <vt:lpstr>Risco</vt:lpstr>
      <vt:lpstr>Critérios</vt:lpstr>
      <vt:lpstr>Avaliação MC</vt:lpstr>
      <vt:lpstr>Estudos de Caso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NCA</dc:creator>
  <cp:lastModifiedBy>NCA</cp:lastModifiedBy>
  <dcterms:created xsi:type="dcterms:W3CDTF">2023-03-20T13:16:09Z</dcterms:created>
  <dcterms:modified xsi:type="dcterms:W3CDTF">2023-04-20T14:46:01Z</dcterms:modified>
</cp:coreProperties>
</file>